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uni cpiura\Nueva carpeta\DESAGREGADO DE SUPERVISION\"/>
    </mc:Choice>
  </mc:AlternateContent>
  <xr:revisionPtr revIDLastSave="0" documentId="13_ncr:1_{3E1F2896-2AB5-49FF-B0D1-15BCF82A30CE}" xr6:coauthVersionLast="45" xr6:coauthVersionMax="45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HR" sheetId="6" state="hidden" r:id="rId1"/>
    <sheet name="E. Presup." sheetId="1" state="hidden" r:id="rId2"/>
    <sheet name="Sub meta 1" sheetId="2" state="hidden" r:id="rId3"/>
    <sheet name="Sub meta 2" sheetId="3" state="hidden" r:id="rId4"/>
    <sheet name="Sub meta 3" sheetId="4" r:id="rId5"/>
  </sheets>
  <definedNames>
    <definedName name="_xlnm.Print_Area" localSheetId="1">'E. Presup.'!$A$1:$E$28</definedName>
    <definedName name="_xlnm.Print_Area" localSheetId="4">'Sub meta 3'!$A$1:$E$37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E16" i="2"/>
  <c r="I29" i="4" l="1"/>
  <c r="G27" i="4"/>
  <c r="E31" i="4"/>
  <c r="E30" i="4"/>
  <c r="G11" i="6" l="1"/>
  <c r="E27" i="4" l="1"/>
  <c r="E28" i="4"/>
  <c r="E29" i="4"/>
  <c r="E26" i="4"/>
  <c r="E25" i="4"/>
  <c r="E32" i="4"/>
  <c r="E33" i="4"/>
  <c r="G34" i="4" l="1"/>
  <c r="E24" i="4"/>
  <c r="E34" i="4" s="1"/>
  <c r="H27" i="4" s="1"/>
  <c r="E32" i="2"/>
  <c r="E26" i="2"/>
  <c r="E19" i="2" s="1"/>
  <c r="B8" i="4"/>
  <c r="G13" i="6"/>
  <c r="E35" i="4" l="1"/>
  <c r="H34" i="4"/>
  <c r="G15" i="6"/>
  <c r="G14" i="6"/>
  <c r="B8" i="3"/>
  <c r="G17" i="6" l="1"/>
  <c r="G18" i="6" s="1"/>
  <c r="G20" i="6" s="1"/>
  <c r="F21" i="6" s="1"/>
  <c r="E36" i="4"/>
  <c r="G36" i="4" s="1"/>
  <c r="H36" i="4" s="1"/>
  <c r="D17" i="4" l="1"/>
  <c r="D19" i="4" s="1"/>
  <c r="D24" i="1" s="1"/>
  <c r="D23" i="3"/>
  <c r="D16" i="3" s="1"/>
  <c r="D18" i="3" s="1"/>
  <c r="D18" i="1" s="1"/>
  <c r="H13" i="4"/>
  <c r="H14" i="4" s="1"/>
  <c r="D26" i="1" l="1"/>
</calcChain>
</file>

<file path=xl/sharedStrings.xml><?xml version="1.0" encoding="utf-8"?>
<sst xmlns="http://schemas.openxmlformats.org/spreadsheetml/2006/main" count="139" uniqueCount="107">
  <si>
    <t>EJERCICIO PRESUPUESTARIO</t>
  </si>
  <si>
    <t>ITEM</t>
  </si>
  <si>
    <t>DESCRIPCION</t>
  </si>
  <si>
    <t>TOTAL</t>
  </si>
  <si>
    <t>1.00.00</t>
  </si>
  <si>
    <t>2.00.00</t>
  </si>
  <si>
    <t>EJECUCION DE OBRA</t>
  </si>
  <si>
    <t xml:space="preserve">TOTAL DE EJERCICIO PRESUPUESTARIO    </t>
  </si>
  <si>
    <t>EJERCICIO PRESUPUESTAL  SUB META 1</t>
  </si>
  <si>
    <t xml:space="preserve">PROYECTO: </t>
  </si>
  <si>
    <t>FECHA      :</t>
  </si>
  <si>
    <t>SUB META N° 1 :</t>
  </si>
  <si>
    <t xml:space="preserve">CODIGO </t>
  </si>
  <si>
    <t>DENOMINACION</t>
  </si>
  <si>
    <t>SUBTOTAL</t>
  </si>
  <si>
    <t>2.6.81.31</t>
  </si>
  <si>
    <t xml:space="preserve">Descripción </t>
  </si>
  <si>
    <t>Cantidad</t>
  </si>
  <si>
    <t>Costo x Elaboración de Expediente Técnico</t>
  </si>
  <si>
    <t>Monto Total</t>
  </si>
  <si>
    <t>S/.</t>
  </si>
  <si>
    <t>EJERCICIO PRESUPUESTAL  SUB META 2</t>
  </si>
  <si>
    <t>SUB META N° 2 :</t>
  </si>
  <si>
    <t>SUBTOTAL S/.</t>
  </si>
  <si>
    <t>TOTAL S/.</t>
  </si>
  <si>
    <t>Descripcion</t>
  </si>
  <si>
    <t>Definición</t>
  </si>
  <si>
    <t>Monto Total  S/.</t>
  </si>
  <si>
    <t>OBRAS POR CONTRATA</t>
  </si>
  <si>
    <t>TOTAL      S/.</t>
  </si>
  <si>
    <t>EJERCICIO PRESUPUESTAL  SUB META 3</t>
  </si>
  <si>
    <t>CODIGO</t>
  </si>
  <si>
    <t>MONTO ( S/. )</t>
  </si>
  <si>
    <t>2.6.81.43</t>
  </si>
  <si>
    <t>GASTOS POR CONTRATACION DE SERVICIOS (43)</t>
  </si>
  <si>
    <t>Descripción</t>
  </si>
  <si>
    <t>Costo x Supervisión</t>
  </si>
  <si>
    <t>Duración de Contrato</t>
  </si>
  <si>
    <t>(Mes)</t>
  </si>
  <si>
    <t/>
  </si>
  <si>
    <t>HOJA DE RESUMEN</t>
  </si>
  <si>
    <t>Obra</t>
  </si>
  <si>
    <t>001</t>
  </si>
  <si>
    <t>002</t>
  </si>
  <si>
    <t>=========</t>
  </si>
  <si>
    <t>(CD)</t>
  </si>
  <si>
    <t>SUB TOTAL</t>
  </si>
  <si>
    <t>IGV (18%)</t>
  </si>
  <si>
    <t>COSTO TOTAL</t>
  </si>
  <si>
    <t>COSTO TOTAL PROYECTO</t>
  </si>
  <si>
    <t>COSTO DIRECTO</t>
  </si>
  <si>
    <t>==============</t>
  </si>
  <si>
    <t>PROYECTO:</t>
  </si>
  <si>
    <t>FECHA:</t>
  </si>
  <si>
    <t>EJECUCIÒN DE OBRA</t>
  </si>
  <si>
    <t>SUB META N°3 :</t>
  </si>
  <si>
    <t>SUB META 1</t>
  </si>
  <si>
    <t>SUB META 2</t>
  </si>
  <si>
    <t>SUB META 3</t>
  </si>
  <si>
    <t xml:space="preserve">ELABORACIÒN DE EXPEDIENTE TÈCNICO </t>
  </si>
  <si>
    <t xml:space="preserve">                             TOTAL S/.</t>
  </si>
  <si>
    <t>ELABORACION DE EXPEDIENTE TÈCNICO (31)</t>
  </si>
  <si>
    <t>2.6.23.52</t>
  </si>
  <si>
    <t xml:space="preserve">CÒDIGO </t>
  </si>
  <si>
    <t>ELABORACION DE EXPEDIENTE TÉCNICO (31)</t>
  </si>
  <si>
    <t>SUPERVISIÒN Y LIQUIDACIÓN DE OBRA</t>
  </si>
  <si>
    <t>Elaboración de Exp. Técnico</t>
  </si>
  <si>
    <t>Ing. Revisor</t>
  </si>
  <si>
    <t>ELABORACIÓN DE EXPEDIENTE TÉCNICO</t>
  </si>
  <si>
    <t>EJECUCIÓN DE OBRA</t>
  </si>
  <si>
    <t>SUPERVISIÓN Y LIQUIDACIÓN DE OBRA</t>
  </si>
  <si>
    <t>-Ingeniero Supervisor (Inc. Liquidación - 01 mes)</t>
  </si>
  <si>
    <t>-Copias, Ploteos, e impresiones</t>
  </si>
  <si>
    <t>-Movilidad y Alimentación</t>
  </si>
  <si>
    <t>OTROS GASTOS (499)</t>
  </si>
  <si>
    <t>META:</t>
  </si>
  <si>
    <t>COSTO DE CONSTRUCCION POR CONTRATA (52)</t>
  </si>
  <si>
    <t>GASTOS POR CONTRATACIÓN DE SERVICIOS (43)</t>
  </si>
  <si>
    <t>MONTO TOTAL</t>
  </si>
  <si>
    <t>003</t>
  </si>
  <si>
    <t>004</t>
  </si>
  <si>
    <t>ESTRUCTURAS</t>
  </si>
  <si>
    <t>ARQUITECTURA</t>
  </si>
  <si>
    <t>INSTALACIONES ELECTRICAS</t>
  </si>
  <si>
    <t>INSTALACIONES SANITARIAS</t>
  </si>
  <si>
    <t>GASTOS GENERALES (8%)</t>
  </si>
  <si>
    <t>UTILIDAD (7%)</t>
  </si>
  <si>
    <t xml:space="preserve">-Ingeniero Asistente de Supervisor </t>
  </si>
  <si>
    <t>"REHABILITACIÓN DE LA I.E INICIAL N° 1027 DEL CASERIO SAN PABLO, DISTRITO DE CATACAOS, PROVINCIA DE PIURA - PIURA"</t>
  </si>
  <si>
    <t>ENERO 2020</t>
  </si>
  <si>
    <t>MUNICIPALIDAD PROVINCIAL DE PIURA</t>
  </si>
  <si>
    <t>JULIO 2020</t>
  </si>
  <si>
    <t>"REHABILITACION DE LA AVENIDA EGUIGUREN ENTRE PUENTE INDEPENDENCIA Y AV. SULLANA EN EL DISTRITO DE PIURA, PROVINCIA DE PIURA"</t>
  </si>
  <si>
    <t>JULIO DEL 2020</t>
  </si>
  <si>
    <t xml:space="preserve"> Secretaria</t>
  </si>
  <si>
    <t>UND</t>
  </si>
  <si>
    <t>MES</t>
  </si>
  <si>
    <t>GLB</t>
  </si>
  <si>
    <t xml:space="preserve">MASCARILLAS </t>
  </si>
  <si>
    <t>EXAMEN PARA PRUEBA DE COVID - 19</t>
  </si>
  <si>
    <t>ALCOHOL EN GEL</t>
  </si>
  <si>
    <t>ALCOHOL 90% PURO</t>
  </si>
  <si>
    <t>ALQUILER DE OFICINA</t>
  </si>
  <si>
    <t>========================</t>
  </si>
  <si>
    <t>03.00.00</t>
  </si>
  <si>
    <t>IMPLEMENTACION DE PREVENCION DE COVID19</t>
  </si>
  <si>
    <t>04.00.00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</si>
</sst>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[$€-2]\ * #,##0.00_);_([$€-2]\ * \(#,##0.00\);_([$€-2]\ * &quot;-&quot;??_)"/>
    <numFmt numFmtId="165" formatCode="_(&quot;S/.&quot;\ * #,##0.00_);_(&quot;S/.&quot;\ * \(#,##0.00\);_(&quot;S/.&quot;\ * &quot;-&quot;??_);_(@_)"/>
    <numFmt numFmtId="166" formatCode="&quot;S/.&quot;\ #,##0.00"/>
    <numFmt numFmtId="167" formatCode="&quot;S/.&quot;#,##0.00"/>
    <numFmt numFmtId="168" formatCode="_ [$S/.-280A]\ * #,##0.00_ ;_ [$S/.-280A]\ * \-#,##0.00_ ;_ [$S/.-280A]\ * &quot;-&quot;??_ ;_ @_ "/>
    <numFmt numFmtId="169" formatCode="_-[$S/-280A]* #,##0.00_-;\-[$S/-280A]* #,##0.00_-;_-[$S/-280A]* &quot;-&quot;??_-;_-@_-"/>
    <numFmt numFmtId="170" formatCode="#,##0.000000000000"/>
    <numFmt numFmtId="171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sz val="9"/>
      <name val="Times New Roman"/>
      <family val="1"/>
    </font>
    <font>
      <sz val="9"/>
      <name val="Calibri Light"/>
      <family val="1"/>
      <scheme val="major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1"/>
      <color indexed="8"/>
      <name val="Arial Narrow"/>
      <family val="2"/>
    </font>
    <font>
      <b/>
      <u/>
      <sz val="11"/>
      <color indexed="8"/>
      <name val="Arial Narrow"/>
      <family val="2"/>
    </font>
    <font>
      <b/>
      <u/>
      <sz val="12"/>
      <color indexed="8"/>
      <name val="Arial Narrow"/>
      <family val="2"/>
    </font>
    <font>
      <b/>
      <sz val="9"/>
      <color indexed="8"/>
      <name val="Arial"/>
      <family val="2"/>
    </font>
    <font>
      <i/>
      <sz val="11"/>
      <name val="Arial Narrow"/>
      <family val="2"/>
    </font>
    <font>
      <b/>
      <i/>
      <sz val="11"/>
      <color indexed="8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name val="Arial Narrow"/>
      <family val="2"/>
    </font>
    <font>
      <i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0" fillId="0" borderId="0" xfId="0" applyAlignment="1">
      <alignment vertical="top"/>
    </xf>
    <xf numFmtId="4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166" fontId="8" fillId="0" borderId="4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6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9" fillId="0" borderId="0" xfId="0" applyFont="1" applyAlignment="1">
      <alignment vertical="top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0" applyFont="1"/>
    <xf numFmtId="0" fontId="13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4" fontId="13" fillId="0" borderId="0" xfId="3" applyNumberFormat="1" applyFont="1" applyAlignment="1">
      <alignment vertical="center"/>
    </xf>
    <xf numFmtId="2" fontId="15" fillId="0" borderId="0" xfId="4" applyNumberFormat="1" applyFont="1" applyBorder="1" applyAlignment="1">
      <alignment vertical="center"/>
    </xf>
    <xf numFmtId="2" fontId="16" fillId="0" borderId="0" xfId="4" applyNumberFormat="1" applyFont="1" applyBorder="1" applyAlignment="1">
      <alignment vertical="center"/>
    </xf>
    <xf numFmtId="0" fontId="17" fillId="0" borderId="0" xfId="4" applyFont="1" applyBorder="1" applyAlignment="1">
      <alignment horizontal="center" vertical="center"/>
    </xf>
    <xf numFmtId="4" fontId="16" fillId="0" borderId="0" xfId="4" applyNumberFormat="1" applyFont="1" applyBorder="1" applyAlignment="1">
      <alignment vertical="center"/>
    </xf>
    <xf numFmtId="0" fontId="12" fillId="0" borderId="0" xfId="4" applyFont="1" applyAlignment="1">
      <alignment horizontal="justify" vertical="center"/>
    </xf>
    <xf numFmtId="0" fontId="12" fillId="0" borderId="0" xfId="4" applyFont="1" applyAlignment="1">
      <alignment vertical="center"/>
    </xf>
    <xf numFmtId="17" fontId="14" fillId="0" borderId="0" xfId="4" applyNumberFormat="1" applyFont="1" applyBorder="1" applyAlignment="1">
      <alignment horizontal="left" vertical="center"/>
    </xf>
    <xf numFmtId="0" fontId="15" fillId="0" borderId="9" xfId="4" applyFont="1" applyBorder="1" applyAlignment="1">
      <alignment horizontal="center" vertical="center"/>
    </xf>
    <xf numFmtId="4" fontId="15" fillId="0" borderId="9" xfId="4" applyNumberFormat="1" applyFont="1" applyBorder="1" applyAlignment="1">
      <alignment vertical="center"/>
    </xf>
    <xf numFmtId="0" fontId="14" fillId="2" borderId="1" xfId="4" applyFont="1" applyFill="1" applyBorder="1" applyAlignment="1">
      <alignment horizontal="center" vertical="center"/>
    </xf>
    <xf numFmtId="4" fontId="14" fillId="2" borderId="1" xfId="4" applyNumberFormat="1" applyFont="1" applyFill="1" applyBorder="1" applyAlignment="1">
      <alignment horizontal="center" vertical="center"/>
    </xf>
    <xf numFmtId="0" fontId="14" fillId="0" borderId="2" xfId="4" applyFont="1" applyBorder="1" applyAlignment="1">
      <alignment vertical="center"/>
    </xf>
    <xf numFmtId="0" fontId="14" fillId="0" borderId="3" xfId="4" applyFont="1" applyBorder="1" applyAlignment="1">
      <alignment vertical="center"/>
    </xf>
    <xf numFmtId="0" fontId="15" fillId="2" borderId="6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0" fontId="15" fillId="2" borderId="12" xfId="4" applyFont="1" applyFill="1" applyBorder="1" applyAlignment="1">
      <alignment horizontal="center" vertical="center"/>
    </xf>
    <xf numFmtId="0" fontId="15" fillId="2" borderId="15" xfId="4" applyFont="1" applyFill="1" applyBorder="1" applyAlignment="1">
      <alignment horizontal="center" vertical="center"/>
    </xf>
    <xf numFmtId="0" fontId="15" fillId="2" borderId="13" xfId="4" applyFont="1" applyFill="1" applyBorder="1" applyAlignment="1">
      <alignment horizontal="center" vertical="center"/>
    </xf>
    <xf numFmtId="2" fontId="15" fillId="0" borderId="14" xfId="4" applyNumberFormat="1" applyFont="1" applyBorder="1" applyAlignment="1">
      <alignment vertical="center"/>
    </xf>
    <xf numFmtId="2" fontId="15" fillId="0" borderId="5" xfId="4" applyNumberFormat="1" applyFont="1" applyBorder="1" applyAlignment="1">
      <alignment vertical="center"/>
    </xf>
    <xf numFmtId="4" fontId="15" fillId="0" borderId="11" xfId="4" applyNumberFormat="1" applyFont="1" applyBorder="1" applyAlignment="1">
      <alignment horizontal="center" vertical="center"/>
    </xf>
    <xf numFmtId="2" fontId="15" fillId="0" borderId="10" xfId="4" applyNumberFormat="1" applyFont="1" applyBorder="1" applyAlignment="1">
      <alignment horizontal="center" vertical="center"/>
    </xf>
    <xf numFmtId="4" fontId="15" fillId="0" borderId="10" xfId="4" applyNumberFormat="1" applyFont="1" applyBorder="1" applyAlignment="1">
      <alignment horizontal="center" vertical="center"/>
    </xf>
    <xf numFmtId="0" fontId="15" fillId="0" borderId="0" xfId="4" applyFont="1" applyBorder="1" applyAlignment="1">
      <alignment vertical="center"/>
    </xf>
    <xf numFmtId="0" fontId="0" fillId="0" borderId="0" xfId="0" applyFont="1"/>
    <xf numFmtId="0" fontId="15" fillId="0" borderId="0" xfId="3" applyFont="1" applyAlignment="1">
      <alignment vertical="center"/>
    </xf>
    <xf numFmtId="49" fontId="12" fillId="0" borderId="0" xfId="3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readingOrder="1"/>
    </xf>
    <xf numFmtId="4" fontId="15" fillId="0" borderId="1" xfId="3" applyNumberFormat="1" applyFont="1" applyBorder="1" applyAlignment="1">
      <alignment vertical="center"/>
    </xf>
    <xf numFmtId="0" fontId="14" fillId="2" borderId="1" xfId="3" applyFont="1" applyFill="1" applyBorder="1" applyAlignment="1">
      <alignment vertical="center"/>
    </xf>
    <xf numFmtId="0" fontId="14" fillId="2" borderId="1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4" fontId="14" fillId="0" borderId="13" xfId="3" applyNumberFormat="1" applyFont="1" applyBorder="1" applyAlignment="1">
      <alignment vertical="center"/>
    </xf>
    <xf numFmtId="4" fontId="14" fillId="0" borderId="0" xfId="3" applyNumberFormat="1" applyFont="1" applyBorder="1" applyAlignment="1">
      <alignment vertical="center"/>
    </xf>
    <xf numFmtId="49" fontId="12" fillId="0" borderId="0" xfId="3" applyNumberFormat="1" applyFont="1" applyBorder="1" applyAlignment="1">
      <alignment vertical="center"/>
    </xf>
    <xf numFmtId="0" fontId="12" fillId="0" borderId="0" xfId="3" applyFont="1" applyAlignment="1">
      <alignment horizontal="justify" vertical="center"/>
    </xf>
    <xf numFmtId="0" fontId="18" fillId="0" borderId="0" xfId="3" applyFont="1"/>
    <xf numFmtId="0" fontId="18" fillId="0" borderId="0" xfId="3" applyFont="1" applyAlignment="1">
      <alignment horizontal="center"/>
    </xf>
    <xf numFmtId="0" fontId="12" fillId="0" borderId="0" xfId="3" applyFont="1"/>
    <xf numFmtId="0" fontId="15" fillId="0" borderId="0" xfId="3" applyFont="1"/>
    <xf numFmtId="0" fontId="15" fillId="2" borderId="10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0" fontId="18" fillId="0" borderId="0" xfId="3" applyFont="1" applyBorder="1"/>
    <xf numFmtId="0" fontId="15" fillId="0" borderId="0" xfId="3" quotePrefix="1" applyFont="1"/>
    <xf numFmtId="0" fontId="14" fillId="2" borderId="10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/>
    </xf>
    <xf numFmtId="0" fontId="18" fillId="0" borderId="12" xfId="3" applyFont="1" applyFill="1" applyBorder="1" applyAlignment="1">
      <alignment horizontal="center"/>
    </xf>
    <xf numFmtId="0" fontId="18" fillId="0" borderId="10" xfId="3" applyFont="1" applyBorder="1" applyAlignment="1">
      <alignment horizontal="left"/>
    </xf>
    <xf numFmtId="0" fontId="14" fillId="2" borderId="6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12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/>
    </xf>
    <xf numFmtId="0" fontId="15" fillId="0" borderId="14" xfId="4" applyFont="1" applyBorder="1" applyAlignment="1">
      <alignment vertical="center"/>
    </xf>
    <xf numFmtId="4" fontId="15" fillId="0" borderId="10" xfId="4" applyNumberFormat="1" applyFont="1" applyBorder="1" applyAlignment="1">
      <alignment vertical="center"/>
    </xf>
    <xf numFmtId="4" fontId="14" fillId="0" borderId="1" xfId="4" applyNumberFormat="1" applyFont="1" applyBorder="1" applyAlignment="1">
      <alignment horizontal="center" vertical="center"/>
    </xf>
    <xf numFmtId="17" fontId="14" fillId="2" borderId="10" xfId="3" applyNumberFormat="1" applyFont="1" applyFill="1" applyBorder="1" applyAlignment="1">
      <alignment vertical="center"/>
    </xf>
    <xf numFmtId="4" fontId="15" fillId="0" borderId="13" xfId="3" applyNumberFormat="1" applyFont="1" applyBorder="1" applyAlignment="1">
      <alignment vertical="center"/>
    </xf>
    <xf numFmtId="0" fontId="14" fillId="0" borderId="10" xfId="3" applyFont="1" applyFill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17" fontId="14" fillId="0" borderId="10" xfId="3" applyNumberFormat="1" applyFont="1" applyFill="1" applyBorder="1" applyAlignment="1">
      <alignment vertical="center"/>
    </xf>
    <xf numFmtId="0" fontId="15" fillId="0" borderId="1" xfId="3" quotePrefix="1" applyFont="1" applyBorder="1" applyAlignment="1">
      <alignment vertical="center" wrapText="1"/>
    </xf>
    <xf numFmtId="166" fontId="15" fillId="0" borderId="2" xfId="3" applyNumberFormat="1" applyFont="1" applyBorder="1" applyAlignment="1">
      <alignment horizontal="center" vertical="center" wrapText="1"/>
    </xf>
    <xf numFmtId="2" fontId="15" fillId="0" borderId="1" xfId="3" applyNumberFormat="1" applyFont="1" applyBorder="1" applyAlignment="1">
      <alignment horizontal="center" vertical="center" wrapText="1"/>
    </xf>
    <xf numFmtId="4" fontId="15" fillId="0" borderId="10" xfId="3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4" fillId="2" borderId="3" xfId="3" applyFont="1" applyFill="1" applyBorder="1" applyAlignment="1">
      <alignment horizontal="center" vertical="center"/>
    </xf>
    <xf numFmtId="4" fontId="14" fillId="2" borderId="1" xfId="3" applyNumberFormat="1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4" fontId="15" fillId="0" borderId="12" xfId="3" applyNumberFormat="1" applyFont="1" applyBorder="1" applyAlignment="1">
      <alignment horizontal="center" vertical="center"/>
    </xf>
    <xf numFmtId="49" fontId="15" fillId="0" borderId="12" xfId="3" applyNumberFormat="1" applyFont="1" applyBorder="1" applyAlignment="1">
      <alignment horizontal="center" vertical="center" wrapText="1"/>
    </xf>
    <xf numFmtId="166" fontId="8" fillId="0" borderId="0" xfId="0" quotePrefix="1" applyNumberFormat="1" applyFont="1" applyAlignment="1">
      <alignment horizontal="right" vertical="top"/>
    </xf>
    <xf numFmtId="0" fontId="22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8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25" fillId="0" borderId="0" xfId="2" applyFont="1" applyFill="1" applyBorder="1" applyAlignment="1">
      <alignment vertical="center"/>
    </xf>
    <xf numFmtId="0" fontId="22" fillId="0" borderId="12" xfId="3" applyFont="1" applyBorder="1" applyAlignment="1">
      <alignment horizontal="center" vertical="center"/>
    </xf>
    <xf numFmtId="0" fontId="22" fillId="0" borderId="0" xfId="3" applyFont="1" applyBorder="1" applyAlignment="1">
      <alignment vertical="center"/>
    </xf>
    <xf numFmtId="165" fontId="22" fillId="0" borderId="12" xfId="3" applyNumberFormat="1" applyFont="1" applyBorder="1" applyAlignment="1">
      <alignment vertical="center"/>
    </xf>
    <xf numFmtId="165" fontId="22" fillId="0" borderId="10" xfId="3" applyNumberFormat="1" applyFont="1" applyBorder="1" applyAlignment="1">
      <alignment vertical="center"/>
    </xf>
    <xf numFmtId="165" fontId="22" fillId="0" borderId="12" xfId="3" applyNumberFormat="1" applyFont="1" applyFill="1" applyBorder="1" applyAlignment="1">
      <alignment vertical="center"/>
    </xf>
    <xf numFmtId="165" fontId="22" fillId="0" borderId="13" xfId="3" applyNumberFormat="1" applyFont="1" applyBorder="1" applyAlignment="1">
      <alignment vertical="center"/>
    </xf>
    <xf numFmtId="165" fontId="26" fillId="0" borderId="1" xfId="3" applyNumberFormat="1" applyFont="1" applyBorder="1" applyAlignment="1">
      <alignment vertical="center"/>
    </xf>
    <xf numFmtId="0" fontId="26" fillId="0" borderId="12" xfId="3" applyFont="1" applyBorder="1" applyAlignment="1">
      <alignment horizontal="center" vertical="center"/>
    </xf>
    <xf numFmtId="0" fontId="26" fillId="0" borderId="0" xfId="3" applyFont="1" applyBorder="1" applyAlignment="1">
      <alignment vertical="center"/>
    </xf>
    <xf numFmtId="0" fontId="26" fillId="0" borderId="10" xfId="3" applyFont="1" applyBorder="1" applyAlignment="1">
      <alignment horizontal="center" vertical="center"/>
    </xf>
    <xf numFmtId="0" fontId="26" fillId="0" borderId="11" xfId="3" applyFont="1" applyBorder="1" applyAlignment="1">
      <alignment vertical="center"/>
    </xf>
    <xf numFmtId="0" fontId="26" fillId="0" borderId="7" xfId="3" applyFont="1" applyFill="1" applyBorder="1" applyAlignment="1">
      <alignment vertical="center"/>
    </xf>
    <xf numFmtId="0" fontId="26" fillId="0" borderId="13" xfId="3" applyFont="1" applyBorder="1" applyAlignment="1">
      <alignment horizontal="center" vertical="center"/>
    </xf>
    <xf numFmtId="0" fontId="26" fillId="0" borderId="15" xfId="3" applyFont="1" applyBorder="1" applyAlignment="1">
      <alignment vertical="center"/>
    </xf>
    <xf numFmtId="4" fontId="22" fillId="0" borderId="12" xfId="4" applyNumberFormat="1" applyFont="1" applyBorder="1" applyAlignment="1">
      <alignment vertical="center"/>
    </xf>
    <xf numFmtId="4" fontId="26" fillId="0" borderId="1" xfId="4" applyNumberFormat="1" applyFont="1" applyBorder="1" applyAlignment="1">
      <alignment vertical="center"/>
    </xf>
    <xf numFmtId="2" fontId="26" fillId="0" borderId="6" xfId="0" applyNumberFormat="1" applyFont="1" applyBorder="1" applyAlignment="1">
      <alignment horizontal="center"/>
    </xf>
    <xf numFmtId="0" fontId="23" fillId="0" borderId="6" xfId="0" applyNumberFormat="1" applyFont="1" applyBorder="1" applyAlignment="1">
      <alignment horizontal="center"/>
    </xf>
    <xf numFmtId="0" fontId="12" fillId="0" borderId="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 readingOrder="1"/>
    </xf>
    <xf numFmtId="0" fontId="15" fillId="0" borderId="1" xfId="3" quotePrefix="1" applyFont="1" applyBorder="1" applyAlignment="1">
      <alignment horizontal="left" vertical="center" wrapText="1"/>
    </xf>
    <xf numFmtId="4" fontId="14" fillId="2" borderId="1" xfId="3" applyNumberFormat="1" applyFont="1" applyFill="1" applyBorder="1"/>
    <xf numFmtId="0" fontId="23" fillId="0" borderId="12" xfId="3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left"/>
    </xf>
    <xf numFmtId="4" fontId="22" fillId="0" borderId="12" xfId="3" applyNumberFormat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166" fontId="8" fillId="0" borderId="0" xfId="0" applyNumberFormat="1" applyFont="1" applyBorder="1" applyAlignment="1">
      <alignment vertical="top"/>
    </xf>
    <xf numFmtId="4" fontId="0" fillId="0" borderId="0" xfId="0" applyNumberFormat="1"/>
    <xf numFmtId="4" fontId="0" fillId="0" borderId="0" xfId="0" applyNumberFormat="1" applyFont="1"/>
    <xf numFmtId="166" fontId="0" fillId="0" borderId="0" xfId="0" applyNumberFormat="1" applyFont="1"/>
    <xf numFmtId="168" fontId="0" fillId="0" borderId="0" xfId="0" applyNumberFormat="1" applyFont="1"/>
    <xf numFmtId="0" fontId="12" fillId="0" borderId="0" xfId="0" applyFont="1" applyBorder="1" applyAlignment="1">
      <alignment horizontal="left" vertical="center" wrapText="1" readingOrder="1"/>
    </xf>
    <xf numFmtId="0" fontId="23" fillId="0" borderId="6" xfId="0" applyNumberFormat="1" applyFont="1" applyBorder="1" applyAlignment="1">
      <alignment horizontal="left"/>
    </xf>
    <xf numFmtId="0" fontId="12" fillId="2" borderId="19" xfId="3" applyFont="1" applyFill="1" applyBorder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 wrapText="1"/>
    </xf>
    <xf numFmtId="0" fontId="18" fillId="0" borderId="14" xfId="3" applyFont="1" applyBorder="1" applyAlignment="1">
      <alignment horizontal="left"/>
    </xf>
    <xf numFmtId="49" fontId="15" fillId="0" borderId="6" xfId="3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/>
    </xf>
    <xf numFmtId="169" fontId="0" fillId="0" borderId="0" xfId="0" applyNumberFormat="1" applyFont="1" applyAlignment="1">
      <alignment wrapText="1"/>
    </xf>
    <xf numFmtId="170" fontId="0" fillId="0" borderId="0" xfId="0" applyNumberFormat="1" applyFont="1" applyAlignment="1">
      <alignment wrapText="1"/>
    </xf>
    <xf numFmtId="0" fontId="29" fillId="2" borderId="0" xfId="0" applyFont="1" applyFill="1" applyAlignment="1">
      <alignment horizontal="center" vertical="top" wrapText="1" readingOrder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vertical="top"/>
    </xf>
    <xf numFmtId="166" fontId="28" fillId="2" borderId="24" xfId="0" applyNumberFormat="1" applyFont="1" applyFill="1" applyBorder="1" applyAlignment="1">
      <alignment horizontal="center" vertical="top"/>
    </xf>
    <xf numFmtId="166" fontId="28" fillId="2" borderId="25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167" fontId="21" fillId="2" borderId="8" xfId="0" applyNumberFormat="1" applyFont="1" applyFill="1" applyBorder="1" applyAlignment="1">
      <alignment horizontal="center" vertical="top"/>
    </xf>
    <xf numFmtId="167" fontId="21" fillId="2" borderId="24" xfId="0" applyNumberFormat="1" applyFont="1" applyFill="1" applyBorder="1" applyAlignment="1">
      <alignment horizontal="center" vertical="top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26" fillId="0" borderId="2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readingOrder="1"/>
    </xf>
    <xf numFmtId="49" fontId="12" fillId="0" borderId="0" xfId="3" applyNumberFormat="1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/>
    </xf>
    <xf numFmtId="49" fontId="14" fillId="0" borderId="9" xfId="4" applyNumberFormat="1" applyFont="1" applyBorder="1" applyAlignment="1">
      <alignment horizontal="left" vertical="center" wrapText="1"/>
    </xf>
    <xf numFmtId="0" fontId="17" fillId="2" borderId="0" xfId="4" applyFont="1" applyFill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17" fontId="14" fillId="2" borderId="2" xfId="4" applyNumberFormat="1" applyFont="1" applyFill="1" applyBorder="1" applyAlignment="1">
      <alignment horizontal="center" vertical="center"/>
    </xf>
    <xf numFmtId="17" fontId="14" fillId="2" borderId="3" xfId="4" applyNumberFormat="1" applyFont="1" applyFill="1" applyBorder="1" applyAlignment="1">
      <alignment horizontal="center" vertical="center"/>
    </xf>
    <xf numFmtId="17" fontId="14" fillId="2" borderId="4" xfId="4" applyNumberFormat="1" applyFont="1" applyFill="1" applyBorder="1" applyAlignment="1">
      <alignment horizontal="center" vertical="center"/>
    </xf>
    <xf numFmtId="49" fontId="26" fillId="0" borderId="6" xfId="4" applyNumberFormat="1" applyFont="1" applyBorder="1" applyAlignment="1">
      <alignment horizontal="left" vertical="center" wrapText="1"/>
    </xf>
    <xf numFmtId="49" fontId="26" fillId="0" borderId="0" xfId="4" applyNumberFormat="1" applyFont="1" applyBorder="1" applyAlignment="1">
      <alignment horizontal="left" vertical="center" wrapText="1"/>
    </xf>
    <xf numFmtId="49" fontId="26" fillId="0" borderId="7" xfId="4" applyNumberFormat="1" applyFont="1" applyBorder="1" applyAlignment="1">
      <alignment horizontal="left" vertical="center" wrapText="1"/>
    </xf>
    <xf numFmtId="2" fontId="14" fillId="0" borderId="0" xfId="4" applyNumberFormat="1" applyFont="1" applyBorder="1" applyAlignment="1">
      <alignment horizontal="left" vertical="center"/>
    </xf>
    <xf numFmtId="0" fontId="15" fillId="0" borderId="14" xfId="4" applyFont="1" applyBorder="1" applyAlignment="1">
      <alignment vertical="center"/>
    </xf>
    <xf numFmtId="0" fontId="15" fillId="0" borderId="5" xfId="4" applyFont="1" applyBorder="1" applyAlignment="1">
      <alignment vertical="center"/>
    </xf>
    <xf numFmtId="0" fontId="15" fillId="0" borderId="11" xfId="4" applyFont="1" applyBorder="1" applyAlignment="1">
      <alignment vertical="center"/>
    </xf>
    <xf numFmtId="0" fontId="23" fillId="0" borderId="6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3" fillId="0" borderId="7" xfId="0" applyNumberFormat="1" applyFont="1" applyBorder="1" applyAlignment="1">
      <alignment horizontal="left"/>
    </xf>
    <xf numFmtId="0" fontId="14" fillId="0" borderId="5" xfId="4" applyFont="1" applyBorder="1" applyAlignment="1">
      <alignment vertical="center"/>
    </xf>
    <xf numFmtId="0" fontId="15" fillId="0" borderId="0" xfId="4" applyFont="1" applyAlignment="1">
      <alignment vertical="center"/>
    </xf>
    <xf numFmtId="0" fontId="26" fillId="0" borderId="2" xfId="4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17" fontId="14" fillId="2" borderId="14" xfId="3" applyNumberFormat="1" applyFont="1" applyFill="1" applyBorder="1" applyAlignment="1">
      <alignment horizontal="center" vertical="center"/>
    </xf>
    <xf numFmtId="17" fontId="14" fillId="2" borderId="11" xfId="3" applyNumberFormat="1" applyFont="1" applyFill="1" applyBorder="1" applyAlignment="1">
      <alignment horizontal="center" vertical="center"/>
    </xf>
    <xf numFmtId="2" fontId="26" fillId="0" borderId="0" xfId="3" applyNumberFormat="1" applyFont="1" applyBorder="1" applyAlignment="1">
      <alignment horizontal="left" vertical="center"/>
    </xf>
    <xf numFmtId="17" fontId="14" fillId="0" borderId="5" xfId="3" applyNumberFormat="1" applyFont="1" applyFill="1" applyBorder="1" applyAlignment="1">
      <alignment horizontal="center" vertical="center"/>
    </xf>
    <xf numFmtId="2" fontId="15" fillId="0" borderId="9" xfId="3" applyNumberFormat="1" applyFont="1" applyBorder="1" applyAlignment="1">
      <alignment horizontal="left" vertical="center"/>
    </xf>
    <xf numFmtId="2" fontId="14" fillId="0" borderId="9" xfId="3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2" borderId="2" xfId="3" applyFont="1" applyFill="1" applyBorder="1" applyAlignment="1">
      <alignment horizontal="left"/>
    </xf>
    <xf numFmtId="0" fontId="22" fillId="2" borderId="3" xfId="3" applyFont="1" applyFill="1" applyBorder="1" applyAlignment="1">
      <alignment horizontal="left"/>
    </xf>
    <xf numFmtId="0" fontId="22" fillId="2" borderId="4" xfId="3" applyFont="1" applyFill="1" applyBorder="1" applyAlignment="1">
      <alignment horizontal="left"/>
    </xf>
    <xf numFmtId="0" fontId="20" fillId="2" borderId="0" xfId="3" applyFont="1" applyFill="1" applyBorder="1" applyAlignment="1">
      <alignment horizontal="center"/>
    </xf>
    <xf numFmtId="0" fontId="12" fillId="0" borderId="0" xfId="3" applyFont="1" applyBorder="1" applyAlignment="1">
      <alignment horizontal="left" wrapText="1"/>
    </xf>
    <xf numFmtId="0" fontId="12" fillId="2" borderId="18" xfId="3" applyFont="1" applyFill="1" applyBorder="1" applyAlignment="1">
      <alignment horizontal="center" vertical="center"/>
    </xf>
    <xf numFmtId="0" fontId="12" fillId="2" borderId="16" xfId="3" applyFont="1" applyFill="1" applyBorder="1" applyAlignment="1">
      <alignment horizontal="center" vertical="center"/>
    </xf>
    <xf numFmtId="0" fontId="12" fillId="2" borderId="18" xfId="3" applyFont="1" applyFill="1" applyBorder="1" applyAlignment="1">
      <alignment horizontal="center" vertical="center" wrapText="1"/>
    </xf>
    <xf numFmtId="0" fontId="12" fillId="2" borderId="16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1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4" fillId="2" borderId="10" xfId="3" applyFont="1" applyFill="1" applyBorder="1" applyAlignment="1">
      <alignment horizontal="center" vertical="center" wrapText="1"/>
    </xf>
    <xf numFmtId="0" fontId="14" fillId="2" borderId="13" xfId="3" applyFont="1" applyFill="1" applyBorder="1" applyAlignment="1">
      <alignment horizontal="center" vertical="center" wrapText="1"/>
    </xf>
    <xf numFmtId="0" fontId="26" fillId="2" borderId="2" xfId="3" applyFont="1" applyFill="1" applyBorder="1" applyAlignment="1">
      <alignment horizontal="left"/>
    </xf>
    <xf numFmtId="0" fontId="26" fillId="2" borderId="3" xfId="3" applyFont="1" applyFill="1" applyBorder="1" applyAlignment="1">
      <alignment horizontal="left"/>
    </xf>
    <xf numFmtId="0" fontId="26" fillId="2" borderId="4" xfId="3" applyFont="1" applyFill="1" applyBorder="1" applyAlignment="1">
      <alignment horizontal="left"/>
    </xf>
    <xf numFmtId="4" fontId="18" fillId="0" borderId="14" xfId="3" applyNumberFormat="1" applyFont="1" applyBorder="1" applyAlignment="1">
      <alignment horizontal="center"/>
    </xf>
    <xf numFmtId="4" fontId="18" fillId="0" borderId="11" xfId="3" applyNumberFormat="1" applyFont="1" applyBorder="1" applyAlignment="1">
      <alignment horizontal="center"/>
    </xf>
    <xf numFmtId="4" fontId="18" fillId="0" borderId="6" xfId="3" applyNumberFormat="1" applyFont="1" applyBorder="1" applyAlignment="1">
      <alignment horizontal="center"/>
    </xf>
    <xf numFmtId="4" fontId="18" fillId="0" borderId="7" xfId="3" applyNumberFormat="1" applyFont="1" applyBorder="1" applyAlignment="1">
      <alignment horizontal="center"/>
    </xf>
    <xf numFmtId="0" fontId="12" fillId="0" borderId="2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4" fontId="12" fillId="0" borderId="17" xfId="3" applyNumberFormat="1" applyFont="1" applyBorder="1" applyAlignment="1">
      <alignment horizontal="center" vertical="center"/>
    </xf>
    <xf numFmtId="4" fontId="12" fillId="0" borderId="4" xfId="3" applyNumberFormat="1" applyFont="1" applyBorder="1" applyAlignment="1">
      <alignment horizontal="center" vertical="center"/>
    </xf>
    <xf numFmtId="4" fontId="27" fillId="0" borderId="6" xfId="3" applyNumberFormat="1" applyFont="1" applyBorder="1" applyAlignment="1">
      <alignment horizontal="center"/>
    </xf>
    <xf numFmtId="4" fontId="27" fillId="0" borderId="7" xfId="3" applyNumberFormat="1" applyFont="1" applyBorder="1" applyAlignment="1">
      <alignment horizontal="center"/>
    </xf>
    <xf numFmtId="0" fontId="14" fillId="0" borderId="9" xfId="3" applyFont="1" applyBorder="1" applyAlignment="1">
      <alignment horizontal="left" wrapText="1"/>
    </xf>
    <xf numFmtId="0" fontId="26" fillId="0" borderId="5" xfId="3" applyFont="1" applyBorder="1" applyAlignment="1">
      <alignment vertical="center"/>
    </xf>
    <xf numFmtId="0" fontId="26" fillId="0" borderId="9" xfId="3" applyFont="1" applyBorder="1" applyAlignment="1">
      <alignment vertical="center"/>
    </xf>
    <xf numFmtId="171" fontId="0" fillId="0" borderId="0" xfId="0" applyNumberFormat="1"/>
  </cellXfs>
  <cellStyles count="5">
    <cellStyle name="Normal" xfId="0" builtinId="0"/>
    <cellStyle name="Normal 2" xfId="2" xr:uid="{00000000-0005-0000-0000-000001000000}"/>
    <cellStyle name="Normal 6" xfId="3" xr:uid="{00000000-0005-0000-0000-000002000000}"/>
    <cellStyle name="Normal 8" xfId="4" xr:uid="{00000000-0005-0000-0000-000003000000}"/>
    <cellStyle name="Normal 9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view="pageBreakPreview" zoomScaleNormal="80" zoomScaleSheetLayoutView="100" workbookViewId="0">
      <selection activeCell="G13" sqref="G13:G20"/>
    </sheetView>
  </sheetViews>
  <sheetFormatPr baseColWidth="10" defaultRowHeight="14.4" x14ac:dyDescent="0.3"/>
  <cols>
    <col min="1" max="1" width="5.6640625" customWidth="1"/>
    <col min="2" max="2" width="20.33203125" bestFit="1" customWidth="1"/>
    <col min="7" max="7" width="14.6640625" customWidth="1"/>
  </cols>
  <sheetData>
    <row r="1" spans="1:16" ht="21" customHeight="1" x14ac:dyDescent="0.3">
      <c r="A1" s="151" t="s">
        <v>40</v>
      </c>
      <c r="B1" s="151"/>
      <c r="C1" s="151"/>
      <c r="D1" s="151"/>
      <c r="E1" s="151"/>
      <c r="F1" s="151"/>
      <c r="G1" s="151"/>
      <c r="H1" s="15"/>
      <c r="I1" s="15"/>
    </row>
    <row r="2" spans="1:16" ht="12.6" customHeight="1" x14ac:dyDescent="0.3">
      <c r="B2" s="14"/>
      <c r="C2" s="14"/>
      <c r="D2" s="14"/>
      <c r="E2" s="14"/>
      <c r="F2" s="14"/>
      <c r="G2" s="14"/>
      <c r="H2" s="15"/>
      <c r="I2" s="15"/>
    </row>
    <row r="3" spans="1:16" ht="31.2" customHeight="1" x14ac:dyDescent="0.3">
      <c r="A3" s="128" t="s">
        <v>41</v>
      </c>
      <c r="B3" s="155" t="s">
        <v>88</v>
      </c>
      <c r="C3" s="155"/>
      <c r="D3" s="155"/>
      <c r="E3" s="155"/>
      <c r="F3" s="155"/>
      <c r="G3" s="155"/>
      <c r="H3" s="12"/>
      <c r="I3" s="12"/>
      <c r="J3" s="12"/>
      <c r="K3" s="12"/>
      <c r="L3" s="12"/>
      <c r="M3" s="12"/>
      <c r="N3" s="12"/>
      <c r="O3" s="12"/>
      <c r="P3" s="12"/>
    </row>
    <row r="4" spans="1:16" ht="9.6" customHeight="1" x14ac:dyDescent="0.3">
      <c r="B4" s="13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</row>
    <row r="5" spans="1:16" x14ac:dyDescent="0.3">
      <c r="B5" s="4"/>
      <c r="C5" s="4"/>
      <c r="D5" s="4"/>
      <c r="E5" s="4"/>
      <c r="F5" s="4"/>
      <c r="G5" s="4"/>
      <c r="H5" s="4"/>
      <c r="I5" s="4"/>
    </row>
    <row r="6" spans="1:16" ht="14.4" customHeight="1" x14ac:dyDescent="0.3">
      <c r="A6" s="104" t="s">
        <v>42</v>
      </c>
      <c r="B6" s="136" t="s">
        <v>81</v>
      </c>
      <c r="C6" s="136"/>
      <c r="D6" s="136"/>
      <c r="E6" s="4"/>
      <c r="F6" s="4"/>
      <c r="G6" s="8">
        <v>936646.67</v>
      </c>
      <c r="H6" s="4"/>
      <c r="I6" s="4"/>
    </row>
    <row r="7" spans="1:16" x14ac:dyDescent="0.3">
      <c r="A7" s="104" t="s">
        <v>43</v>
      </c>
      <c r="B7" s="136" t="s">
        <v>82</v>
      </c>
      <c r="C7" s="136"/>
      <c r="D7" s="136"/>
      <c r="E7" s="4"/>
      <c r="F7" s="4"/>
      <c r="G7" s="8">
        <v>527432.92000000004</v>
      </c>
      <c r="H7" s="4"/>
      <c r="I7" s="4"/>
    </row>
    <row r="8" spans="1:16" x14ac:dyDescent="0.3">
      <c r="A8" s="135" t="s">
        <v>79</v>
      </c>
      <c r="B8" s="136" t="s">
        <v>83</v>
      </c>
      <c r="C8" s="135"/>
      <c r="D8" s="135"/>
      <c r="E8" s="4"/>
      <c r="F8" s="4"/>
      <c r="G8" s="8">
        <v>37074.129999999997</v>
      </c>
      <c r="H8" s="4"/>
      <c r="I8" s="4"/>
    </row>
    <row r="9" spans="1:16" x14ac:dyDescent="0.3">
      <c r="A9" s="135" t="s">
        <v>80</v>
      </c>
      <c r="B9" s="136" t="s">
        <v>84</v>
      </c>
      <c r="C9" s="135"/>
      <c r="D9" s="135"/>
      <c r="E9" s="4"/>
      <c r="F9" s="4"/>
      <c r="G9" s="8">
        <v>36531.46</v>
      </c>
      <c r="H9" s="4"/>
      <c r="I9" s="4"/>
    </row>
    <row r="10" spans="1:16" x14ac:dyDescent="0.3">
      <c r="B10" s="4"/>
      <c r="C10" s="4"/>
      <c r="D10" s="4"/>
      <c r="E10" s="4"/>
      <c r="F10" s="4"/>
      <c r="G10" s="101" t="s">
        <v>51</v>
      </c>
      <c r="H10" s="4"/>
      <c r="I10" s="4"/>
    </row>
    <row r="11" spans="1:16" x14ac:dyDescent="0.3">
      <c r="B11" s="4"/>
      <c r="C11" s="4"/>
      <c r="D11" s="4"/>
      <c r="E11" s="16" t="s">
        <v>45</v>
      </c>
      <c r="F11" s="6"/>
      <c r="G11" s="137">
        <f>+SUM(G6:G9)</f>
        <v>1537685.18</v>
      </c>
      <c r="I11" s="4"/>
    </row>
    <row r="12" spans="1:16" x14ac:dyDescent="0.3">
      <c r="B12" s="4"/>
      <c r="C12" s="4"/>
      <c r="D12" s="4"/>
      <c r="E12" s="4"/>
      <c r="F12" s="4"/>
      <c r="G12" s="4"/>
      <c r="H12" s="4"/>
      <c r="I12" s="4"/>
    </row>
    <row r="13" spans="1:16" x14ac:dyDescent="0.3">
      <c r="B13" s="152" t="s">
        <v>50</v>
      </c>
      <c r="C13" s="153"/>
      <c r="D13" s="153"/>
      <c r="E13" s="153"/>
      <c r="F13" s="153"/>
      <c r="G13" s="10">
        <f>+G11</f>
        <v>1537685.18</v>
      </c>
      <c r="H13" s="7"/>
      <c r="I13" s="7"/>
    </row>
    <row r="14" spans="1:16" x14ac:dyDescent="0.3">
      <c r="B14" s="159" t="s">
        <v>85</v>
      </c>
      <c r="C14" s="159"/>
      <c r="D14" s="159"/>
      <c r="E14" s="159"/>
      <c r="F14" s="159"/>
      <c r="G14" s="8">
        <f>ROUND(G13*0.08,2)</f>
        <v>123014.81</v>
      </c>
      <c r="H14" s="5"/>
      <c r="I14" s="5"/>
    </row>
    <row r="15" spans="1:16" x14ac:dyDescent="0.3">
      <c r="B15" s="156" t="s">
        <v>86</v>
      </c>
      <c r="C15" s="156"/>
      <c r="D15" s="156"/>
      <c r="E15" s="156"/>
      <c r="F15" s="156"/>
      <c r="G15" s="8">
        <f>ROUND(G13*0.07,2)</f>
        <v>107637.96</v>
      </c>
      <c r="H15" s="5"/>
      <c r="I15" s="5"/>
    </row>
    <row r="16" spans="1:16" x14ac:dyDescent="0.3">
      <c r="B16" s="156"/>
      <c r="C16" s="156"/>
      <c r="D16" s="156"/>
      <c r="E16" s="156"/>
      <c r="F16" s="156"/>
      <c r="G16" s="9" t="s">
        <v>44</v>
      </c>
      <c r="H16" s="7"/>
      <c r="I16" s="7"/>
    </row>
    <row r="17" spans="1:9" x14ac:dyDescent="0.3">
      <c r="B17" s="156" t="s">
        <v>46</v>
      </c>
      <c r="C17" s="156"/>
      <c r="D17" s="156"/>
      <c r="E17" s="156"/>
      <c r="F17" s="156"/>
      <c r="G17" s="9">
        <f>+SUM(G13:G15)</f>
        <v>1768337.95</v>
      </c>
      <c r="H17" s="7"/>
      <c r="I17" s="7"/>
    </row>
    <row r="18" spans="1:9" x14ac:dyDescent="0.3">
      <c r="B18" s="156" t="s">
        <v>47</v>
      </c>
      <c r="C18" s="156"/>
      <c r="D18" s="156"/>
      <c r="E18" s="156"/>
      <c r="F18" s="156"/>
      <c r="G18" s="8">
        <f>ROUND((0.18*G17),2)</f>
        <v>318300.83</v>
      </c>
      <c r="H18" s="8"/>
      <c r="I18" s="8"/>
    </row>
    <row r="19" spans="1:9" x14ac:dyDescent="0.3">
      <c r="B19" s="4"/>
      <c r="C19" s="4"/>
      <c r="D19" s="4"/>
      <c r="E19" s="6"/>
      <c r="G19" s="101" t="s">
        <v>51</v>
      </c>
      <c r="H19" s="8"/>
      <c r="I19" s="7"/>
    </row>
    <row r="20" spans="1:9" ht="15" thickBot="1" x14ac:dyDescent="0.35">
      <c r="B20" s="154" t="s">
        <v>48</v>
      </c>
      <c r="C20" s="154"/>
      <c r="D20" s="154"/>
      <c r="E20" s="154"/>
      <c r="G20" s="9">
        <f>+SUM(G17:G18)</f>
        <v>2086638.78</v>
      </c>
      <c r="H20" s="7"/>
      <c r="I20" s="7"/>
    </row>
    <row r="21" spans="1:9" ht="15" thickBot="1" x14ac:dyDescent="0.35">
      <c r="A21" s="160" t="s">
        <v>49</v>
      </c>
      <c r="B21" s="161"/>
      <c r="C21" s="161"/>
      <c r="D21" s="161"/>
      <c r="E21" s="161"/>
      <c r="F21" s="157">
        <f>+G20</f>
        <v>2086638.78</v>
      </c>
      <c r="G21" s="158"/>
      <c r="H21" s="4"/>
      <c r="I21" s="4"/>
    </row>
    <row r="22" spans="1:9" x14ac:dyDescent="0.3">
      <c r="B22" s="4"/>
      <c r="C22" s="4"/>
      <c r="D22" s="4"/>
      <c r="E22" s="4"/>
      <c r="F22" s="4"/>
      <c r="G22" s="4"/>
      <c r="H22" s="4"/>
      <c r="I22" s="4"/>
    </row>
  </sheetData>
  <mergeCells count="11">
    <mergeCell ref="F21:G21"/>
    <mergeCell ref="B16:F16"/>
    <mergeCell ref="B14:F14"/>
    <mergeCell ref="B15:F15"/>
    <mergeCell ref="A21:E21"/>
    <mergeCell ref="A1:G1"/>
    <mergeCell ref="B13:F13"/>
    <mergeCell ref="B20:E20"/>
    <mergeCell ref="B3:G3"/>
    <mergeCell ref="B17:F17"/>
    <mergeCell ref="B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9"/>
  <sheetViews>
    <sheetView view="pageBreakPreview" topLeftCell="A13" zoomScale="85" zoomScaleNormal="80" zoomScaleSheetLayoutView="85" workbookViewId="0">
      <selection activeCell="B44" sqref="B44"/>
    </sheetView>
  </sheetViews>
  <sheetFormatPr baseColWidth="10" defaultRowHeight="14.4" x14ac:dyDescent="0.3"/>
  <cols>
    <col min="1" max="1" width="14.109375" customWidth="1"/>
    <col min="2" max="2" width="14.44140625" customWidth="1"/>
    <col min="3" max="3" width="43.88671875" customWidth="1"/>
    <col min="4" max="4" width="21.33203125" customWidth="1"/>
    <col min="8" max="8" width="26.21875" bestFit="1" customWidth="1"/>
  </cols>
  <sheetData>
    <row r="2" spans="1:5" ht="15.6" x14ac:dyDescent="0.3">
      <c r="A2" s="51"/>
      <c r="B2" s="51"/>
      <c r="C2" s="105"/>
      <c r="D2" s="51"/>
    </row>
    <row r="3" spans="1:5" ht="15.6" x14ac:dyDescent="0.3">
      <c r="A3" s="51"/>
      <c r="B3" s="51"/>
      <c r="C3" s="106"/>
      <c r="D3" s="51"/>
    </row>
    <row r="4" spans="1:5" ht="15.6" x14ac:dyDescent="0.3">
      <c r="A4" s="51"/>
      <c r="B4" s="51"/>
      <c r="C4" s="106"/>
      <c r="D4" s="51"/>
    </row>
    <row r="5" spans="1:5" x14ac:dyDescent="0.3">
      <c r="A5" s="107"/>
      <c r="B5" s="107"/>
      <c r="C5" s="107"/>
      <c r="D5" s="107"/>
    </row>
    <row r="6" spans="1:5" x14ac:dyDescent="0.3">
      <c r="A6" s="162" t="s">
        <v>0</v>
      </c>
      <c r="B6" s="163"/>
      <c r="C6" s="163"/>
      <c r="D6" s="164"/>
      <c r="E6" s="19"/>
    </row>
    <row r="7" spans="1:5" x14ac:dyDescent="0.3">
      <c r="A7" s="102"/>
      <c r="B7" s="102"/>
      <c r="C7" s="103"/>
      <c r="D7" s="103"/>
      <c r="E7" s="19"/>
    </row>
    <row r="8" spans="1:5" ht="39" customHeight="1" x14ac:dyDescent="0.3">
      <c r="A8" s="126" t="s">
        <v>52</v>
      </c>
      <c r="B8" s="167" t="s">
        <v>92</v>
      </c>
      <c r="C8" s="167"/>
      <c r="D8" s="167"/>
      <c r="E8" s="19"/>
    </row>
    <row r="9" spans="1:5" ht="39" customHeight="1" x14ac:dyDescent="0.3">
      <c r="A9" s="126" t="s">
        <v>75</v>
      </c>
      <c r="B9" s="167" t="s">
        <v>92</v>
      </c>
      <c r="C9" s="167"/>
      <c r="D9" s="167"/>
      <c r="E9" s="19"/>
    </row>
    <row r="10" spans="1:5" x14ac:dyDescent="0.3">
      <c r="A10" s="169"/>
      <c r="B10" s="169"/>
      <c r="C10" s="169"/>
      <c r="D10" s="169"/>
      <c r="E10" s="19"/>
    </row>
    <row r="11" spans="1:5" x14ac:dyDescent="0.3">
      <c r="A11" s="127" t="s">
        <v>53</v>
      </c>
      <c r="B11" s="168" t="s">
        <v>91</v>
      </c>
      <c r="C11" s="168"/>
      <c r="D11" s="168"/>
      <c r="E11" s="19"/>
    </row>
    <row r="12" spans="1:5" x14ac:dyDescent="0.3">
      <c r="A12" s="22"/>
      <c r="B12" s="22"/>
      <c r="C12" s="52"/>
      <c r="D12" s="52"/>
      <c r="E12" s="19"/>
    </row>
    <row r="13" spans="1:5" x14ac:dyDescent="0.3">
      <c r="A13" s="97" t="s">
        <v>1</v>
      </c>
      <c r="B13" s="97"/>
      <c r="C13" s="95" t="s">
        <v>2</v>
      </c>
      <c r="D13" s="96" t="s">
        <v>3</v>
      </c>
      <c r="E13" s="19"/>
    </row>
    <row r="14" spans="1:5" x14ac:dyDescent="0.3">
      <c r="A14" s="98"/>
      <c r="B14" s="98"/>
      <c r="C14" s="21"/>
      <c r="D14" s="99"/>
      <c r="E14" s="19"/>
    </row>
    <row r="15" spans="1:5" x14ac:dyDescent="0.3">
      <c r="A15" s="115" t="s">
        <v>4</v>
      </c>
      <c r="B15" s="115" t="s">
        <v>56</v>
      </c>
      <c r="C15" s="116" t="s">
        <v>59</v>
      </c>
      <c r="D15" s="110">
        <f>+'Sub meta 1'!E16</f>
        <v>15185.6</v>
      </c>
      <c r="E15" s="19"/>
    </row>
    <row r="16" spans="1:5" x14ac:dyDescent="0.3">
      <c r="A16" s="115"/>
      <c r="B16" s="115"/>
      <c r="C16" s="116"/>
      <c r="D16" s="110"/>
      <c r="E16" s="19"/>
    </row>
    <row r="17" spans="1:8" x14ac:dyDescent="0.3">
      <c r="A17" s="117"/>
      <c r="B17" s="117"/>
      <c r="C17" s="118"/>
      <c r="D17" s="111"/>
      <c r="E17" s="19"/>
    </row>
    <row r="18" spans="1:8" x14ac:dyDescent="0.3">
      <c r="A18" s="115" t="s">
        <v>5</v>
      </c>
      <c r="B18" s="115" t="s">
        <v>57</v>
      </c>
      <c r="C18" s="119" t="s">
        <v>54</v>
      </c>
      <c r="D18" s="112">
        <f>+'Sub meta 2'!D18</f>
        <v>283280.40548000002</v>
      </c>
      <c r="E18" s="19"/>
    </row>
    <row r="19" spans="1:8" x14ac:dyDescent="0.3">
      <c r="A19" s="120"/>
      <c r="B19" s="120"/>
      <c r="C19" s="121"/>
      <c r="D19" s="113"/>
      <c r="E19" s="19"/>
      <c r="H19">
        <v>283280.40548000002</v>
      </c>
    </row>
    <row r="20" spans="1:8" x14ac:dyDescent="0.3">
      <c r="A20" s="117"/>
      <c r="B20" s="117"/>
      <c r="C20" s="236"/>
      <c r="D20" s="111"/>
      <c r="E20" s="19"/>
    </row>
    <row r="21" spans="1:8" x14ac:dyDescent="0.3">
      <c r="A21" s="115" t="s">
        <v>104</v>
      </c>
      <c r="B21" s="115" t="s">
        <v>58</v>
      </c>
      <c r="C21" s="116" t="s">
        <v>105</v>
      </c>
      <c r="D21" s="110">
        <v>16065</v>
      </c>
      <c r="E21" s="19"/>
    </row>
    <row r="22" spans="1:8" x14ac:dyDescent="0.3">
      <c r="A22" s="120"/>
      <c r="B22" s="120"/>
      <c r="C22" s="237"/>
      <c r="D22" s="113"/>
      <c r="E22" s="19"/>
    </row>
    <row r="23" spans="1:8" x14ac:dyDescent="0.3">
      <c r="A23" s="115"/>
      <c r="B23" s="115"/>
      <c r="C23" s="116"/>
      <c r="D23" s="110"/>
      <c r="E23" s="19"/>
      <c r="H23" s="238">
        <v>16065</v>
      </c>
    </row>
    <row r="24" spans="1:8" x14ac:dyDescent="0.3">
      <c r="A24" s="115" t="s">
        <v>106</v>
      </c>
      <c r="B24" s="115" t="s">
        <v>58</v>
      </c>
      <c r="C24" s="116" t="s">
        <v>65</v>
      </c>
      <c r="D24" s="110">
        <f>+'Sub meta 3'!D19</f>
        <v>14967.27</v>
      </c>
      <c r="E24" s="19"/>
      <c r="H24" t="s">
        <v>103</v>
      </c>
    </row>
    <row r="25" spans="1:8" x14ac:dyDescent="0.3">
      <c r="A25" s="108"/>
      <c r="B25" s="108"/>
      <c r="C25" s="109"/>
      <c r="D25" s="110"/>
      <c r="E25" s="19"/>
      <c r="H25">
        <v>299345.40548000002</v>
      </c>
    </row>
    <row r="26" spans="1:8" x14ac:dyDescent="0.3">
      <c r="A26" s="165" t="s">
        <v>7</v>
      </c>
      <c r="B26" s="166"/>
      <c r="C26" s="166"/>
      <c r="D26" s="114">
        <f>SUM(D15:D25)</f>
        <v>329498.27548000001</v>
      </c>
      <c r="E26" s="19"/>
      <c r="H26">
        <v>14967.270274</v>
      </c>
    </row>
    <row r="27" spans="1:8" x14ac:dyDescent="0.3">
      <c r="A27" s="20"/>
      <c r="B27" s="24"/>
      <c r="C27" s="25"/>
      <c r="D27" s="26"/>
      <c r="E27" s="19"/>
      <c r="H27">
        <v>0</v>
      </c>
    </row>
    <row r="28" spans="1:8" x14ac:dyDescent="0.3">
      <c r="A28" s="17"/>
      <c r="B28" s="17"/>
      <c r="C28" s="18"/>
      <c r="D28" s="18"/>
      <c r="E28" s="19"/>
      <c r="H28">
        <v>314312.67575400003</v>
      </c>
    </row>
    <row r="29" spans="1:8" x14ac:dyDescent="0.3">
      <c r="A29" s="19"/>
      <c r="B29" s="19"/>
      <c r="C29" s="19"/>
      <c r="D29" s="19"/>
      <c r="E29" s="19"/>
    </row>
  </sheetData>
  <mergeCells count="6">
    <mergeCell ref="A6:D6"/>
    <mergeCell ref="A26:C26"/>
    <mergeCell ref="B8:D8"/>
    <mergeCell ref="B11:D11"/>
    <mergeCell ref="A10:D10"/>
    <mergeCell ref="B9:D9"/>
  </mergeCells>
  <pageMargins left="0.7" right="0.7" top="0.75" bottom="0.75" header="0.3" footer="0.3"/>
  <pageSetup paperSize="9" scale="7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33"/>
  <sheetViews>
    <sheetView view="pageBreakPreview" topLeftCell="A4" zoomScale="80" zoomScaleNormal="85" zoomScaleSheetLayoutView="80" workbookViewId="0">
      <selection activeCell="E17" sqref="E17"/>
    </sheetView>
  </sheetViews>
  <sheetFormatPr baseColWidth="10" defaultRowHeight="14.4" x14ac:dyDescent="0.3"/>
  <cols>
    <col min="1" max="1" width="17.6640625" customWidth="1"/>
    <col min="2" max="2" width="23.5546875" customWidth="1"/>
    <col min="3" max="3" width="11.5546875" customWidth="1"/>
    <col min="4" max="4" width="28.33203125" customWidth="1"/>
    <col min="5" max="5" width="11.5546875" customWidth="1"/>
  </cols>
  <sheetData>
    <row r="2" spans="1:5" ht="15.6" x14ac:dyDescent="0.3">
      <c r="A2" s="51"/>
      <c r="B2" s="51"/>
      <c r="C2" s="105" t="s">
        <v>90</v>
      </c>
      <c r="D2" s="51"/>
    </row>
    <row r="3" spans="1:5" ht="15.6" x14ac:dyDescent="0.3">
      <c r="A3" s="51"/>
      <c r="B3" s="51"/>
      <c r="C3" s="106"/>
      <c r="D3" s="51"/>
    </row>
    <row r="4" spans="1:5" ht="15.6" x14ac:dyDescent="0.3">
      <c r="A4" s="51"/>
      <c r="B4" s="51"/>
      <c r="C4" s="106"/>
      <c r="D4" s="51"/>
    </row>
    <row r="5" spans="1:5" ht="15.6" x14ac:dyDescent="0.3">
      <c r="A5" s="51"/>
      <c r="B5" s="51"/>
      <c r="C5" s="106"/>
      <c r="D5" s="51"/>
    </row>
    <row r="6" spans="1:5" ht="15.6" x14ac:dyDescent="0.3">
      <c r="A6" s="171" t="s">
        <v>8</v>
      </c>
      <c r="B6" s="171"/>
      <c r="C6" s="171"/>
      <c r="D6" s="171"/>
      <c r="E6" s="171"/>
    </row>
    <row r="7" spans="1:5" ht="15.6" x14ac:dyDescent="0.3">
      <c r="A7" s="27"/>
      <c r="B7" s="28"/>
      <c r="C7" s="28"/>
      <c r="D7" s="29"/>
      <c r="E7" s="30"/>
    </row>
    <row r="8" spans="1:5" ht="41.4" customHeight="1" x14ac:dyDescent="0.3">
      <c r="A8" s="31" t="s">
        <v>9</v>
      </c>
      <c r="B8" s="167" t="s">
        <v>92</v>
      </c>
      <c r="C8" s="167"/>
      <c r="D8" s="167"/>
      <c r="E8" s="167"/>
    </row>
    <row r="9" spans="1:5" x14ac:dyDescent="0.3">
      <c r="A9" s="31"/>
      <c r="B9" s="179"/>
      <c r="C9" s="179"/>
      <c r="D9" s="179"/>
      <c r="E9" s="179"/>
    </row>
    <row r="10" spans="1:5" x14ac:dyDescent="0.3">
      <c r="A10" s="32" t="s">
        <v>10</v>
      </c>
      <c r="B10" s="168" t="s">
        <v>93</v>
      </c>
      <c r="C10" s="168"/>
      <c r="D10" s="168"/>
      <c r="E10" s="168"/>
    </row>
    <row r="11" spans="1:5" x14ac:dyDescent="0.3">
      <c r="A11" s="32"/>
      <c r="B11" s="53"/>
      <c r="C11" s="53"/>
      <c r="D11" s="53"/>
      <c r="E11" s="53"/>
    </row>
    <row r="12" spans="1:5" x14ac:dyDescent="0.3">
      <c r="A12" s="33" t="s">
        <v>11</v>
      </c>
      <c r="B12" s="172" t="s">
        <v>68</v>
      </c>
      <c r="C12" s="172"/>
      <c r="D12" s="172"/>
      <c r="E12" s="172"/>
    </row>
    <row r="13" spans="1:5" x14ac:dyDescent="0.3">
      <c r="A13" s="34"/>
      <c r="B13" s="34"/>
      <c r="C13" s="34"/>
      <c r="D13" s="34"/>
      <c r="E13" s="35"/>
    </row>
    <row r="14" spans="1:5" x14ac:dyDescent="0.3">
      <c r="A14" s="36" t="s">
        <v>63</v>
      </c>
      <c r="B14" s="173" t="s">
        <v>13</v>
      </c>
      <c r="C14" s="174"/>
      <c r="D14" s="175"/>
      <c r="E14" s="37" t="s">
        <v>14</v>
      </c>
    </row>
    <row r="15" spans="1:5" x14ac:dyDescent="0.3">
      <c r="A15" s="82"/>
      <c r="B15" s="180"/>
      <c r="C15" s="181"/>
      <c r="D15" s="182"/>
      <c r="E15" s="83"/>
    </row>
    <row r="16" spans="1:5" ht="14.4" customHeight="1" x14ac:dyDescent="0.3">
      <c r="A16" s="124" t="s">
        <v>15</v>
      </c>
      <c r="B16" s="176" t="s">
        <v>64</v>
      </c>
      <c r="C16" s="177"/>
      <c r="D16" s="178"/>
      <c r="E16" s="122">
        <f>+E26</f>
        <v>15185.6</v>
      </c>
    </row>
    <row r="17" spans="1:5" x14ac:dyDescent="0.3">
      <c r="A17" s="124"/>
      <c r="B17" s="176"/>
      <c r="C17" s="177"/>
      <c r="D17" s="178"/>
      <c r="E17" s="122"/>
    </row>
    <row r="18" spans="1:5" x14ac:dyDescent="0.3">
      <c r="A18" s="125"/>
      <c r="B18" s="183"/>
      <c r="C18" s="184"/>
      <c r="D18" s="185"/>
      <c r="E18" s="122"/>
    </row>
    <row r="19" spans="1:5" x14ac:dyDescent="0.3">
      <c r="A19" s="188" t="s">
        <v>3</v>
      </c>
      <c r="B19" s="189"/>
      <c r="C19" s="189"/>
      <c r="D19" s="190"/>
      <c r="E19" s="123">
        <f>+SUM(E16:E18)</f>
        <v>15185.6</v>
      </c>
    </row>
    <row r="20" spans="1:5" x14ac:dyDescent="0.3">
      <c r="A20" s="186"/>
      <c r="B20" s="186"/>
      <c r="C20" s="186"/>
      <c r="D20" s="186"/>
      <c r="E20" s="186"/>
    </row>
    <row r="21" spans="1:5" x14ac:dyDescent="0.3">
      <c r="A21" s="187"/>
      <c r="B21" s="187"/>
      <c r="C21" s="187"/>
      <c r="D21" s="187"/>
      <c r="E21" s="187"/>
    </row>
    <row r="22" spans="1:5" ht="14.4" customHeight="1" x14ac:dyDescent="0.3">
      <c r="A22" s="170" t="s">
        <v>61</v>
      </c>
      <c r="B22" s="170"/>
      <c r="C22" s="170"/>
      <c r="D22" s="170"/>
      <c r="E22" s="170"/>
    </row>
    <row r="23" spans="1:5" ht="27.6" x14ac:dyDescent="0.3">
      <c r="A23" s="77" t="s">
        <v>16</v>
      </c>
      <c r="B23" s="78"/>
      <c r="C23" s="79" t="s">
        <v>17</v>
      </c>
      <c r="D23" s="80" t="s">
        <v>18</v>
      </c>
      <c r="E23" s="42" t="s">
        <v>19</v>
      </c>
    </row>
    <row r="24" spans="1:5" x14ac:dyDescent="0.3">
      <c r="A24" s="40"/>
      <c r="B24" s="41"/>
      <c r="C24" s="42"/>
      <c r="D24" s="43"/>
      <c r="E24" s="44" t="s">
        <v>20</v>
      </c>
    </row>
    <row r="25" spans="1:5" x14ac:dyDescent="0.3">
      <c r="A25" s="45" t="s">
        <v>66</v>
      </c>
      <c r="B25" s="46"/>
      <c r="C25" s="48">
        <v>1</v>
      </c>
      <c r="D25" s="47"/>
      <c r="E25" s="49">
        <v>15185.6</v>
      </c>
    </row>
    <row r="26" spans="1:5" x14ac:dyDescent="0.3">
      <c r="A26" s="38"/>
      <c r="B26" s="39"/>
      <c r="C26" s="39"/>
      <c r="D26" s="39"/>
      <c r="E26" s="84">
        <f>SUM(E25:E25)</f>
        <v>15185.6</v>
      </c>
    </row>
    <row r="27" spans="1:5" x14ac:dyDescent="0.3">
      <c r="A27" s="50"/>
      <c r="B27" s="50"/>
      <c r="C27" s="50"/>
      <c r="D27" s="50"/>
      <c r="E27" s="50"/>
    </row>
    <row r="28" spans="1:5" ht="14.4" customHeight="1" x14ac:dyDescent="0.3">
      <c r="A28" s="170" t="s">
        <v>74</v>
      </c>
      <c r="B28" s="170"/>
      <c r="C28" s="170"/>
      <c r="D28" s="170"/>
      <c r="E28" s="170"/>
    </row>
    <row r="29" spans="1:5" ht="27.6" x14ac:dyDescent="0.3">
      <c r="A29" s="77" t="s">
        <v>16</v>
      </c>
      <c r="B29" s="78"/>
      <c r="C29" s="79" t="s">
        <v>17</v>
      </c>
      <c r="D29" s="80" t="s">
        <v>18</v>
      </c>
      <c r="E29" s="42" t="s">
        <v>19</v>
      </c>
    </row>
    <row r="30" spans="1:5" x14ac:dyDescent="0.3">
      <c r="A30" s="40"/>
      <c r="B30" s="41"/>
      <c r="C30" s="42"/>
      <c r="D30" s="43"/>
      <c r="E30" s="44" t="s">
        <v>20</v>
      </c>
    </row>
    <row r="31" spans="1:5" x14ac:dyDescent="0.3">
      <c r="A31" s="45" t="s">
        <v>67</v>
      </c>
      <c r="B31" s="46"/>
      <c r="C31" s="48">
        <v>1</v>
      </c>
      <c r="D31" s="47"/>
      <c r="E31" s="49">
        <v>0</v>
      </c>
    </row>
    <row r="32" spans="1:5" x14ac:dyDescent="0.3">
      <c r="A32" s="38"/>
      <c r="B32" s="39"/>
      <c r="C32" s="39"/>
      <c r="D32" s="39"/>
      <c r="E32" s="84">
        <f>SUM(E31:E31)</f>
        <v>0</v>
      </c>
    </row>
    <row r="33" spans="1:5" x14ac:dyDescent="0.3">
      <c r="A33" s="81"/>
      <c r="B33" s="81"/>
      <c r="C33" s="81"/>
      <c r="D33" s="81"/>
      <c r="E33" s="81"/>
    </row>
  </sheetData>
  <mergeCells count="15">
    <mergeCell ref="A22:E22"/>
    <mergeCell ref="A28:E28"/>
    <mergeCell ref="B8:E8"/>
    <mergeCell ref="A6:E6"/>
    <mergeCell ref="B12:E12"/>
    <mergeCell ref="B14:D14"/>
    <mergeCell ref="B16:D16"/>
    <mergeCell ref="B10:E10"/>
    <mergeCell ref="B9:E9"/>
    <mergeCell ref="B15:D15"/>
    <mergeCell ref="B17:D17"/>
    <mergeCell ref="B18:D18"/>
    <mergeCell ref="A20:E20"/>
    <mergeCell ref="A21:E21"/>
    <mergeCell ref="A19:D19"/>
  </mergeCells>
  <pageMargins left="0.7" right="0.7" top="0.75" bottom="0.75" header="0.3" footer="0.3"/>
  <pageSetup paperSize="9" scale="94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D27"/>
  <sheetViews>
    <sheetView view="pageBreakPreview" zoomScale="80" zoomScaleNormal="80" zoomScaleSheetLayoutView="80" workbookViewId="0">
      <selection activeCell="F8" sqref="F8"/>
    </sheetView>
  </sheetViews>
  <sheetFormatPr baseColWidth="10" defaultRowHeight="14.4" x14ac:dyDescent="0.3"/>
  <cols>
    <col min="1" max="1" width="15" customWidth="1"/>
    <col min="3" max="3" width="52.33203125" customWidth="1"/>
    <col min="4" max="4" width="18.6640625" customWidth="1"/>
  </cols>
  <sheetData>
    <row r="2" spans="1:4" ht="15.6" x14ac:dyDescent="0.3">
      <c r="A2" s="51"/>
      <c r="B2" s="51"/>
      <c r="C2" s="105" t="s">
        <v>90</v>
      </c>
      <c r="D2" s="51"/>
    </row>
    <row r="3" spans="1:4" ht="15.6" x14ac:dyDescent="0.3">
      <c r="A3" s="51"/>
      <c r="B3" s="51"/>
      <c r="C3" s="106"/>
      <c r="D3" s="51"/>
    </row>
    <row r="4" spans="1:4" ht="15.6" x14ac:dyDescent="0.3">
      <c r="A4" s="51"/>
      <c r="B4" s="51"/>
      <c r="C4" s="106"/>
      <c r="D4" s="51"/>
    </row>
    <row r="5" spans="1:4" x14ac:dyDescent="0.3">
      <c r="A5" s="107"/>
      <c r="B5" s="107"/>
      <c r="C5" s="107"/>
      <c r="D5" s="107"/>
    </row>
    <row r="6" spans="1:4" ht="15.6" x14ac:dyDescent="0.3">
      <c r="A6" s="171" t="s">
        <v>21</v>
      </c>
      <c r="B6" s="171"/>
      <c r="C6" s="171"/>
      <c r="D6" s="171"/>
    </row>
    <row r="7" spans="1:4" ht="15.6" x14ac:dyDescent="0.3">
      <c r="A7" s="27"/>
      <c r="B7" s="28"/>
      <c r="C7" s="28"/>
      <c r="D7" s="29"/>
    </row>
    <row r="8" spans="1:4" ht="43.95" customHeight="1" x14ac:dyDescent="0.3">
      <c r="A8" s="31" t="s">
        <v>9</v>
      </c>
      <c r="B8" s="167" t="str">
        <f>+'Sub meta 1'!B8:E8</f>
        <v>"REHABILITACION DE LA AVENIDA EGUIGUREN ENTRE PUENTE INDEPENDENCIA Y AV. SULLANA EN EL DISTRITO DE PIURA, PROVINCIA DE PIURA"</v>
      </c>
      <c r="C8" s="167"/>
      <c r="D8" s="167"/>
    </row>
    <row r="9" spans="1:4" x14ac:dyDescent="0.3">
      <c r="A9" s="31"/>
      <c r="B9" s="179"/>
      <c r="C9" s="179"/>
      <c r="D9" s="179"/>
    </row>
    <row r="10" spans="1:4" x14ac:dyDescent="0.3">
      <c r="A10" s="32" t="s">
        <v>10</v>
      </c>
      <c r="B10" s="168" t="s">
        <v>89</v>
      </c>
      <c r="C10" s="168"/>
      <c r="D10" s="168"/>
    </row>
    <row r="11" spans="1:4" x14ac:dyDescent="0.3">
      <c r="A11" s="32"/>
      <c r="B11" s="53"/>
      <c r="C11" s="53"/>
      <c r="D11" s="53"/>
    </row>
    <row r="12" spans="1:4" x14ac:dyDescent="0.3">
      <c r="A12" s="33" t="s">
        <v>22</v>
      </c>
      <c r="B12" s="172" t="s">
        <v>69</v>
      </c>
      <c r="C12" s="172"/>
      <c r="D12" s="172"/>
    </row>
    <row r="13" spans="1:4" x14ac:dyDescent="0.3">
      <c r="A13" s="23"/>
      <c r="D13" s="60"/>
    </row>
    <row r="14" spans="1:4" x14ac:dyDescent="0.3">
      <c r="A14" s="73" t="s">
        <v>12</v>
      </c>
      <c r="B14" s="199" t="s">
        <v>13</v>
      </c>
      <c r="C14" s="200"/>
      <c r="D14" s="85" t="s">
        <v>23</v>
      </c>
    </row>
    <row r="15" spans="1:4" x14ac:dyDescent="0.3">
      <c r="A15" s="87"/>
      <c r="B15" s="202"/>
      <c r="C15" s="202"/>
      <c r="D15" s="89"/>
    </row>
    <row r="16" spans="1:4" x14ac:dyDescent="0.3">
      <c r="A16" s="131" t="s">
        <v>62</v>
      </c>
      <c r="B16" s="201" t="s">
        <v>76</v>
      </c>
      <c r="C16" s="201"/>
      <c r="D16" s="134">
        <f>+D23</f>
        <v>283280.40548000002</v>
      </c>
    </row>
    <row r="17" spans="1:4" x14ac:dyDescent="0.3">
      <c r="A17" s="88"/>
      <c r="B17" s="203"/>
      <c r="C17" s="203"/>
      <c r="D17" s="86"/>
    </row>
    <row r="18" spans="1:4" x14ac:dyDescent="0.3">
      <c r="A18" s="191" t="s">
        <v>24</v>
      </c>
      <c r="B18" s="191"/>
      <c r="C18" s="191"/>
      <c r="D18" s="59">
        <f>+D16</f>
        <v>283280.40548000002</v>
      </c>
    </row>
    <row r="19" spans="1:4" x14ac:dyDescent="0.3">
      <c r="A19" s="52"/>
      <c r="B19" s="52"/>
      <c r="C19" s="52"/>
      <c r="D19" s="52"/>
    </row>
    <row r="20" spans="1:4" x14ac:dyDescent="0.3">
      <c r="A20" s="204" t="s">
        <v>76</v>
      </c>
      <c r="B20" s="204"/>
      <c r="C20" s="204"/>
      <c r="D20" s="204"/>
    </row>
    <row r="21" spans="1:4" x14ac:dyDescent="0.3">
      <c r="A21" s="56" t="s">
        <v>25</v>
      </c>
      <c r="B21" s="192" t="s">
        <v>26</v>
      </c>
      <c r="C21" s="193"/>
      <c r="D21" s="57" t="s">
        <v>27</v>
      </c>
    </row>
    <row r="22" spans="1:4" ht="27.6" x14ac:dyDescent="0.3">
      <c r="A22" s="58" t="s">
        <v>6</v>
      </c>
      <c r="B22" s="194" t="s">
        <v>28</v>
      </c>
      <c r="C22" s="195"/>
      <c r="D22" s="55">
        <v>283280.40548000002</v>
      </c>
    </row>
    <row r="23" spans="1:4" x14ac:dyDescent="0.3">
      <c r="A23" s="196" t="s">
        <v>29</v>
      </c>
      <c r="B23" s="197"/>
      <c r="C23" s="198"/>
      <c r="D23" s="59">
        <f>+D22</f>
        <v>283280.40548000002</v>
      </c>
    </row>
    <row r="24" spans="1:4" x14ac:dyDescent="0.3">
      <c r="A24" s="2"/>
      <c r="B24" s="2"/>
      <c r="C24" s="2"/>
      <c r="D24" s="2"/>
    </row>
    <row r="25" spans="1:4" x14ac:dyDescent="0.3">
      <c r="A25" s="3"/>
      <c r="B25" s="3"/>
      <c r="C25" s="3"/>
      <c r="D25" s="3"/>
    </row>
    <row r="26" spans="1:4" x14ac:dyDescent="0.3">
      <c r="A26" s="3"/>
      <c r="B26" s="3"/>
      <c r="C26" s="3"/>
      <c r="D26" s="3"/>
    </row>
    <row r="27" spans="1:4" x14ac:dyDescent="0.3">
      <c r="A27" s="1"/>
      <c r="B27" s="1"/>
      <c r="C27" s="1"/>
      <c r="D27" s="1"/>
    </row>
  </sheetData>
  <mergeCells count="14">
    <mergeCell ref="B9:D9"/>
    <mergeCell ref="B12:D12"/>
    <mergeCell ref="B8:D8"/>
    <mergeCell ref="B10:D10"/>
    <mergeCell ref="A6:D6"/>
    <mergeCell ref="A18:C18"/>
    <mergeCell ref="B21:C21"/>
    <mergeCell ref="B22:C22"/>
    <mergeCell ref="A23:C23"/>
    <mergeCell ref="B14:C14"/>
    <mergeCell ref="B16:C16"/>
    <mergeCell ref="B15:C15"/>
    <mergeCell ref="B17:C17"/>
    <mergeCell ref="A20:D20"/>
  </mergeCells>
  <pageMargins left="0.7" right="0.7" top="0.75" bottom="0.75" header="0.3" footer="0.3"/>
  <pageSetup paperSize="9" scale="8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tabSelected="1" view="pageBreakPreview" topLeftCell="A22" zoomScale="80" zoomScaleNormal="80" zoomScaleSheetLayoutView="80" workbookViewId="0">
      <selection activeCell="A34" sqref="A34:D34"/>
    </sheetView>
  </sheetViews>
  <sheetFormatPr baseColWidth="10" defaultRowHeight="14.4" x14ac:dyDescent="0.3"/>
  <cols>
    <col min="1" max="1" width="26.109375" style="19" bestFit="1" customWidth="1"/>
    <col min="2" max="2" width="48.33203125" style="19" customWidth="1"/>
    <col min="3" max="3" width="17.44140625" style="19" customWidth="1"/>
    <col min="4" max="4" width="11.5546875" style="19" customWidth="1"/>
    <col min="5" max="5" width="11.5546875" style="19"/>
    <col min="7" max="7" width="13.88671875" bestFit="1" customWidth="1"/>
    <col min="8" max="8" width="17.33203125" bestFit="1" customWidth="1"/>
  </cols>
  <sheetData>
    <row r="1" spans="1:8" x14ac:dyDescent="0.3">
      <c r="A1"/>
      <c r="B1"/>
      <c r="C1"/>
      <c r="D1"/>
      <c r="E1"/>
    </row>
    <row r="2" spans="1:8" ht="15.6" x14ac:dyDescent="0.3">
      <c r="A2" s="51"/>
      <c r="B2" s="205" t="s">
        <v>90</v>
      </c>
      <c r="C2" s="205"/>
      <c r="D2" s="205"/>
      <c r="E2" s="205"/>
    </row>
    <row r="3" spans="1:8" ht="15.6" x14ac:dyDescent="0.3">
      <c r="A3" s="51"/>
      <c r="B3" s="206"/>
      <c r="C3" s="206"/>
      <c r="D3" s="206"/>
      <c r="E3" s="206"/>
    </row>
    <row r="4" spans="1:8" ht="15.6" x14ac:dyDescent="0.3">
      <c r="A4" s="51"/>
      <c r="B4" s="206"/>
      <c r="C4" s="206"/>
      <c r="D4" s="206"/>
      <c r="E4" s="206"/>
    </row>
    <row r="5" spans="1:8" x14ac:dyDescent="0.3">
      <c r="A5" s="107"/>
      <c r="B5" s="107"/>
      <c r="C5" s="107"/>
      <c r="D5" s="107"/>
      <c r="E5"/>
    </row>
    <row r="6" spans="1:8" s="51" customFormat="1" ht="15.6" x14ac:dyDescent="0.3">
      <c r="A6" s="210" t="s">
        <v>30</v>
      </c>
      <c r="B6" s="210"/>
      <c r="C6" s="210"/>
      <c r="D6" s="210"/>
      <c r="E6" s="210"/>
      <c r="G6"/>
    </row>
    <row r="7" spans="1:8" s="51" customFormat="1" x14ac:dyDescent="0.3">
      <c r="A7" s="70"/>
      <c r="B7" s="70"/>
      <c r="C7" s="70"/>
      <c r="D7" s="70"/>
      <c r="E7" s="70"/>
    </row>
    <row r="8" spans="1:8" s="51" customFormat="1" ht="38.4" customHeight="1" x14ac:dyDescent="0.3">
      <c r="A8" s="62" t="s">
        <v>9</v>
      </c>
      <c r="B8" s="167" t="str">
        <f>+'Sub meta 1'!B8:E8</f>
        <v>"REHABILITACION DE LA AVENIDA EGUIGUREN ENTRE PUENTE INDEPENDENCIA Y AV. SULLANA EN EL DISTRITO DE PIURA, PROVINCIA DE PIURA"</v>
      </c>
      <c r="C8" s="167"/>
      <c r="D8" s="167"/>
      <c r="E8" s="167"/>
    </row>
    <row r="9" spans="1:8" s="51" customFormat="1" x14ac:dyDescent="0.3">
      <c r="A9" s="62"/>
      <c r="B9" s="54"/>
      <c r="C9" s="142"/>
      <c r="D9" s="54"/>
      <c r="E9" s="54"/>
    </row>
    <row r="10" spans="1:8" s="51" customFormat="1" x14ac:dyDescent="0.3">
      <c r="A10" s="32" t="s">
        <v>10</v>
      </c>
      <c r="B10" s="168" t="s">
        <v>91</v>
      </c>
      <c r="C10" s="168"/>
      <c r="D10" s="168"/>
      <c r="E10" s="168"/>
      <c r="F10" s="61"/>
      <c r="G10" s="61"/>
    </row>
    <row r="11" spans="1:8" s="51" customFormat="1" x14ac:dyDescent="0.3">
      <c r="A11" s="63"/>
      <c r="B11" s="64"/>
      <c r="C11" s="64"/>
      <c r="D11" s="63"/>
      <c r="E11" s="66"/>
    </row>
    <row r="12" spans="1:8" s="51" customFormat="1" x14ac:dyDescent="0.3">
      <c r="A12" s="65" t="s">
        <v>55</v>
      </c>
      <c r="B12" s="211" t="s">
        <v>70</v>
      </c>
      <c r="C12" s="211"/>
      <c r="D12" s="211"/>
      <c r="E12" s="66"/>
    </row>
    <row r="13" spans="1:8" s="51" customFormat="1" x14ac:dyDescent="0.3">
      <c r="A13" s="71"/>
      <c r="B13" s="71"/>
      <c r="C13" s="71"/>
      <c r="D13" s="71"/>
      <c r="E13" s="66"/>
      <c r="H13" s="51">
        <f>+HR!F21</f>
        <v>2086638.78</v>
      </c>
    </row>
    <row r="14" spans="1:8" s="51" customFormat="1" x14ac:dyDescent="0.3">
      <c r="A14" s="212" t="s">
        <v>31</v>
      </c>
      <c r="B14" s="214" t="s">
        <v>13</v>
      </c>
      <c r="C14" s="144"/>
      <c r="D14" s="216" t="s">
        <v>32</v>
      </c>
      <c r="E14" s="217"/>
      <c r="H14" s="140">
        <f>+H13*0.05</f>
        <v>104331.93900000001</v>
      </c>
    </row>
    <row r="15" spans="1:8" s="51" customFormat="1" x14ac:dyDescent="0.3">
      <c r="A15" s="213"/>
      <c r="B15" s="215"/>
      <c r="C15" s="145"/>
      <c r="D15" s="218"/>
      <c r="E15" s="219"/>
    </row>
    <row r="16" spans="1:8" s="51" customFormat="1" x14ac:dyDescent="0.3">
      <c r="A16" s="74"/>
      <c r="B16" s="76"/>
      <c r="C16" s="146"/>
      <c r="D16" s="225"/>
      <c r="E16" s="226"/>
      <c r="G16" s="141">
        <v>91571.215995599981</v>
      </c>
    </row>
    <row r="17" spans="1:9" s="51" customFormat="1" x14ac:dyDescent="0.3">
      <c r="A17" s="132" t="s">
        <v>33</v>
      </c>
      <c r="B17" s="133" t="s">
        <v>77</v>
      </c>
      <c r="C17" s="143"/>
      <c r="D17" s="233">
        <f>+E36</f>
        <v>14967.27</v>
      </c>
      <c r="E17" s="234"/>
    </row>
    <row r="18" spans="1:9" s="51" customFormat="1" x14ac:dyDescent="0.3">
      <c r="A18" s="75"/>
      <c r="B18" s="100"/>
      <c r="C18" s="147"/>
      <c r="D18" s="227"/>
      <c r="E18" s="228"/>
    </row>
    <row r="19" spans="1:9" s="51" customFormat="1" x14ac:dyDescent="0.3">
      <c r="A19" s="229" t="s">
        <v>60</v>
      </c>
      <c r="B19" s="230"/>
      <c r="C19" s="148"/>
      <c r="D19" s="231">
        <f>+SUM(D17:E18)</f>
        <v>14967.27</v>
      </c>
      <c r="E19" s="232"/>
    </row>
    <row r="20" spans="1:9" s="51" customFormat="1" x14ac:dyDescent="0.3">
      <c r="A20" s="66"/>
      <c r="B20" s="66"/>
      <c r="C20" s="66"/>
      <c r="D20" s="66"/>
      <c r="E20" s="66"/>
    </row>
    <row r="21" spans="1:9" s="51" customFormat="1" ht="14.4" customHeight="1" x14ac:dyDescent="0.3">
      <c r="A21" s="235" t="s">
        <v>34</v>
      </c>
      <c r="B21" s="235"/>
      <c r="C21" s="235"/>
      <c r="D21" s="235"/>
      <c r="E21" s="235"/>
    </row>
    <row r="22" spans="1:9" s="51" customFormat="1" ht="27.6" x14ac:dyDescent="0.3">
      <c r="A22" s="220" t="s">
        <v>35</v>
      </c>
      <c r="B22" s="220" t="s">
        <v>36</v>
      </c>
      <c r="C22" s="220" t="s">
        <v>95</v>
      </c>
      <c r="D22" s="67" t="s">
        <v>37</v>
      </c>
      <c r="E22" s="68" t="s">
        <v>19</v>
      </c>
    </row>
    <row r="23" spans="1:9" s="51" customFormat="1" x14ac:dyDescent="0.3">
      <c r="A23" s="221"/>
      <c r="B23" s="221"/>
      <c r="C23" s="221"/>
      <c r="D23" s="69" t="s">
        <v>38</v>
      </c>
      <c r="E23" s="69" t="s">
        <v>20</v>
      </c>
    </row>
    <row r="24" spans="1:9" s="94" customFormat="1" ht="40.950000000000003" customHeight="1" x14ac:dyDescent="0.3">
      <c r="A24" s="129" t="s">
        <v>71</v>
      </c>
      <c r="B24" s="91">
        <v>6500</v>
      </c>
      <c r="C24" s="91" t="s">
        <v>96</v>
      </c>
      <c r="D24" s="92">
        <v>1</v>
      </c>
      <c r="E24" s="93">
        <f>+B24*D24</f>
        <v>6500</v>
      </c>
    </row>
    <row r="25" spans="1:9" s="94" customFormat="1" ht="40.950000000000003" customHeight="1" x14ac:dyDescent="0.3">
      <c r="A25" s="129" t="s">
        <v>87</v>
      </c>
      <c r="B25" s="91">
        <v>4500</v>
      </c>
      <c r="C25" s="91" t="s">
        <v>96</v>
      </c>
      <c r="D25" s="92">
        <v>1</v>
      </c>
      <c r="E25" s="93">
        <f t="shared" ref="E25:E33" si="0">+B25*D25</f>
        <v>4500</v>
      </c>
    </row>
    <row r="26" spans="1:9" s="94" customFormat="1" ht="40.950000000000003" customHeight="1" x14ac:dyDescent="0.3">
      <c r="A26" s="129" t="s">
        <v>94</v>
      </c>
      <c r="B26" s="91">
        <v>1200</v>
      </c>
      <c r="C26" s="91" t="s">
        <v>96</v>
      </c>
      <c r="D26" s="92">
        <v>1</v>
      </c>
      <c r="E26" s="93">
        <f t="shared" si="0"/>
        <v>1200</v>
      </c>
      <c r="G26" s="149">
        <v>304258.45</v>
      </c>
    </row>
    <row r="27" spans="1:9" s="94" customFormat="1" ht="40.950000000000003" customHeight="1" x14ac:dyDescent="0.3">
      <c r="A27" s="129" t="s">
        <v>98</v>
      </c>
      <c r="B27" s="91">
        <v>3</v>
      </c>
      <c r="C27" s="91" t="s">
        <v>95</v>
      </c>
      <c r="D27" s="92">
        <v>90</v>
      </c>
      <c r="E27" s="93">
        <f t="shared" si="0"/>
        <v>270</v>
      </c>
      <c r="G27" s="149">
        <f>+G26*0.05</f>
        <v>15212.922500000001</v>
      </c>
      <c r="H27" s="150">
        <f>+G27-E34</f>
        <v>245.65250000000015</v>
      </c>
    </row>
    <row r="28" spans="1:9" s="94" customFormat="1" ht="40.950000000000003" customHeight="1" x14ac:dyDescent="0.3">
      <c r="A28" s="129" t="s">
        <v>99</v>
      </c>
      <c r="B28" s="91">
        <v>80</v>
      </c>
      <c r="C28" s="91" t="s">
        <v>95</v>
      </c>
      <c r="D28" s="92">
        <v>3</v>
      </c>
      <c r="E28" s="93">
        <f t="shared" si="0"/>
        <v>240</v>
      </c>
    </row>
    <row r="29" spans="1:9" s="94" customFormat="1" ht="40.950000000000003" customHeight="1" x14ac:dyDescent="0.3">
      <c r="A29" s="129" t="s">
        <v>100</v>
      </c>
      <c r="B29" s="91">
        <v>60</v>
      </c>
      <c r="C29" s="91" t="s">
        <v>97</v>
      </c>
      <c r="D29" s="92">
        <v>1</v>
      </c>
      <c r="E29" s="93">
        <f t="shared" si="0"/>
        <v>60</v>
      </c>
      <c r="G29" s="94">
        <v>3</v>
      </c>
      <c r="H29" s="94">
        <v>10</v>
      </c>
      <c r="I29" s="94">
        <f>+G29*H29*30</f>
        <v>900</v>
      </c>
    </row>
    <row r="30" spans="1:9" s="94" customFormat="1" ht="40.950000000000003" customHeight="1" x14ac:dyDescent="0.3">
      <c r="A30" s="129" t="s">
        <v>101</v>
      </c>
      <c r="B30" s="91">
        <v>15</v>
      </c>
      <c r="C30" s="91" t="s">
        <v>95</v>
      </c>
      <c r="D30" s="92">
        <v>10</v>
      </c>
      <c r="E30" s="93">
        <f t="shared" si="0"/>
        <v>150</v>
      </c>
    </row>
    <row r="31" spans="1:9" s="94" customFormat="1" ht="40.950000000000003" customHeight="1" x14ac:dyDescent="0.3">
      <c r="A31" s="129" t="s">
        <v>102</v>
      </c>
      <c r="B31" s="91">
        <v>750</v>
      </c>
      <c r="C31" s="91" t="s">
        <v>96</v>
      </c>
      <c r="D31" s="92">
        <v>1</v>
      </c>
      <c r="E31" s="93">
        <f t="shared" si="0"/>
        <v>750</v>
      </c>
    </row>
    <row r="32" spans="1:9" s="94" customFormat="1" ht="27" customHeight="1" x14ac:dyDescent="0.3">
      <c r="A32" s="90" t="s">
        <v>72</v>
      </c>
      <c r="B32" s="91">
        <v>200</v>
      </c>
      <c r="C32" s="91" t="s">
        <v>97</v>
      </c>
      <c r="D32" s="92">
        <v>1</v>
      </c>
      <c r="E32" s="93">
        <f t="shared" si="0"/>
        <v>200</v>
      </c>
    </row>
    <row r="33" spans="1:8" s="94" customFormat="1" ht="27" customHeight="1" x14ac:dyDescent="0.3">
      <c r="A33" s="90" t="s">
        <v>73</v>
      </c>
      <c r="B33" s="91">
        <v>1097.27</v>
      </c>
      <c r="C33" s="91" t="s">
        <v>97</v>
      </c>
      <c r="D33" s="92">
        <v>1</v>
      </c>
      <c r="E33" s="93">
        <f t="shared" si="0"/>
        <v>1097.27</v>
      </c>
    </row>
    <row r="34" spans="1:8" s="51" customFormat="1" x14ac:dyDescent="0.3">
      <c r="A34" s="207" t="s">
        <v>78</v>
      </c>
      <c r="B34" s="208"/>
      <c r="C34" s="208"/>
      <c r="D34" s="209"/>
      <c r="E34" s="130">
        <f>SUM(E24:E33)</f>
        <v>14967.27</v>
      </c>
      <c r="G34" s="51" t="e">
        <f>+#REF!/1.1</f>
        <v>#REF!</v>
      </c>
      <c r="H34" s="139" t="e">
        <f>+G34-E34</f>
        <v>#REF!</v>
      </c>
    </row>
    <row r="35" spans="1:8" s="51" customFormat="1" x14ac:dyDescent="0.3">
      <c r="A35" s="207" t="s">
        <v>46</v>
      </c>
      <c r="B35" s="208"/>
      <c r="C35" s="208"/>
      <c r="D35" s="209"/>
      <c r="E35" s="130">
        <f>+SUM(E34:E34)</f>
        <v>14967.27</v>
      </c>
    </row>
    <row r="36" spans="1:8" s="51" customFormat="1" x14ac:dyDescent="0.3">
      <c r="A36" s="222" t="s">
        <v>29</v>
      </c>
      <c r="B36" s="223"/>
      <c r="C36" s="223"/>
      <c r="D36" s="224"/>
      <c r="E36" s="130">
        <f>+SUM(E35:E35)</f>
        <v>14967.27</v>
      </c>
      <c r="F36" s="51">
        <v>14967.270274</v>
      </c>
      <c r="G36" s="139">
        <f>+E36-F36</f>
        <v>-2.7399999999033753E-4</v>
      </c>
      <c r="H36" s="51">
        <f>+G36/3</f>
        <v>-9.1333333330112509E-5</v>
      </c>
    </row>
    <row r="37" spans="1:8" s="51" customFormat="1" x14ac:dyDescent="0.3">
      <c r="A37" s="66"/>
      <c r="B37" s="72" t="s">
        <v>39</v>
      </c>
      <c r="C37" s="72"/>
      <c r="D37" s="66"/>
      <c r="E37" s="66"/>
    </row>
    <row r="39" spans="1:8" x14ac:dyDescent="0.3">
      <c r="G39" s="138"/>
    </row>
  </sheetData>
  <mergeCells count="22">
    <mergeCell ref="A36:D36"/>
    <mergeCell ref="D16:E16"/>
    <mergeCell ref="D18:E18"/>
    <mergeCell ref="A19:B19"/>
    <mergeCell ref="D19:E19"/>
    <mergeCell ref="A22:A23"/>
    <mergeCell ref="B22:B23"/>
    <mergeCell ref="D17:E17"/>
    <mergeCell ref="A21:E21"/>
    <mergeCell ref="B2:E2"/>
    <mergeCell ref="B3:E3"/>
    <mergeCell ref="B4:E4"/>
    <mergeCell ref="A35:D35"/>
    <mergeCell ref="A34:D34"/>
    <mergeCell ref="A6:E6"/>
    <mergeCell ref="B8:E8"/>
    <mergeCell ref="B12:D12"/>
    <mergeCell ref="B10:E10"/>
    <mergeCell ref="A14:A15"/>
    <mergeCell ref="B14:B15"/>
    <mergeCell ref="D14:E15"/>
    <mergeCell ref="C22:C23"/>
  </mergeCells>
  <pageMargins left="0.7" right="0.7" top="0.75" bottom="0.75" header="0.3" footer="0.3"/>
  <pageSetup paperSize="9" scale="76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HR</vt:lpstr>
      <vt:lpstr>E. Presup.</vt:lpstr>
      <vt:lpstr>Sub meta 1</vt:lpstr>
      <vt:lpstr>Sub meta 2</vt:lpstr>
      <vt:lpstr>Sub meta 3</vt:lpstr>
      <vt:lpstr>'E. Presup.'!Área_de_impresión</vt:lpstr>
      <vt:lpstr>'Sub meta 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2020-03-08T16:02:46Z</cp:lastPrinted>
  <dcterms:created xsi:type="dcterms:W3CDTF">2019-08-15T17:09:05Z</dcterms:created>
  <dcterms:modified xsi:type="dcterms:W3CDTF">2020-07-12T16:25:45Z</dcterms:modified>
</cp:coreProperties>
</file>