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6" windowWidth="10056" windowHeight="7836" activeTab="0"/>
  </bookViews>
  <sheets>
    <sheet name="DESAGREGADO COSTOS VARIABLES." sheetId="1" r:id="rId1"/>
  </sheets>
  <externalReferences>
    <externalReference r:id="rId4"/>
  </externalReferences>
  <definedNames>
    <definedName name="_xlfn.SINGLE" hidden="1">#NAME?</definedName>
    <definedName name="_xlnm.Print_Area" localSheetId="0">'DESAGREGADO COSTOS VARIABLES.'!$A$1:$I$63</definedName>
    <definedName name="_xlnm.Print_Titles" localSheetId="0">'DESAGREGADO COSTOS VARIABLES.'!$A:$I,'DESAGREGADO COSTOS VARIABLES.'!$1:$7</definedName>
  </definedNames>
  <calcPr fullCalcOnLoad="1"/>
</workbook>
</file>

<file path=xl/sharedStrings.xml><?xml version="1.0" encoding="utf-8"?>
<sst xmlns="http://schemas.openxmlformats.org/spreadsheetml/2006/main" count="93" uniqueCount="54">
  <si>
    <t>COSTO DIRECTO</t>
  </si>
  <si>
    <t>CANTIDAD</t>
  </si>
  <si>
    <t>UNIDAD</t>
  </si>
  <si>
    <t>mes</t>
  </si>
  <si>
    <t>PERSONAL</t>
  </si>
  <si>
    <t xml:space="preserve">MES </t>
  </si>
  <si>
    <t xml:space="preserve">COSTO DIA </t>
  </si>
  <si>
    <t>PARCIAL</t>
  </si>
  <si>
    <t>TOTAL</t>
  </si>
  <si>
    <t>PROYECTO:</t>
  </si>
  <si>
    <t>DESAGREGADO DE GASTOS POR IMPLEMENTACIÓN DE PREVENCIÓN DE COVID19</t>
  </si>
  <si>
    <t>TIEMPO DE EJECUCIÓN:</t>
  </si>
  <si>
    <t>Días</t>
  </si>
  <si>
    <t>HH PEON</t>
  </si>
  <si>
    <t>HH OFICIAL</t>
  </si>
  <si>
    <t>HH OPERARIO</t>
  </si>
  <si>
    <t>HORAS</t>
  </si>
  <si>
    <t>PERSONAL TECNICO/ADMINISTRATIVO</t>
  </si>
  <si>
    <t>TOTAL PERSONAL EN OBRA POR MES</t>
  </si>
  <si>
    <t>GASTOS DE PRUEBAS RAPIDAS</t>
  </si>
  <si>
    <t xml:space="preserve">COSTO DE PRUEBA </t>
  </si>
  <si>
    <t>PERSONAL OBRERO POR MES</t>
  </si>
  <si>
    <t>CONTRATO DE PERSONAL DE SALUD</t>
  </si>
  <si>
    <t>TECNICO EN ENFERMERIA</t>
  </si>
  <si>
    <t>INCIDENCIA</t>
  </si>
  <si>
    <t>PERSONAL DE SALUD</t>
  </si>
  <si>
    <t>PERSONAL DE DESIFECCIÓN</t>
  </si>
  <si>
    <t>GASTOS DE MASCARILLAS</t>
  </si>
  <si>
    <t>MASCARILLAS</t>
  </si>
  <si>
    <t>COSTO POR UND</t>
  </si>
  <si>
    <t xml:space="preserve">ADQUISICIÓN DE EQUIPOS </t>
  </si>
  <si>
    <t>BIOMBO</t>
  </si>
  <si>
    <t>UND</t>
  </si>
  <si>
    <t>COSTO</t>
  </si>
  <si>
    <t>EQUIPO DE FUMIGACIÓN</t>
  </si>
  <si>
    <t>TERMOMETRO DIGITAL</t>
  </si>
  <si>
    <t>DISPENSADOR DE LAVA MANOS</t>
  </si>
  <si>
    <t>PEDILUVIO</t>
  </si>
  <si>
    <t>ALQUILER DE BAÑOS QUIMICOS</t>
  </si>
  <si>
    <t>ADQUISICIÓN DE INSUMOS PARA DESINFECCIÓN</t>
  </si>
  <si>
    <t>ALCOHOL EN GEL</t>
  </si>
  <si>
    <t>GLN</t>
  </si>
  <si>
    <t>JABON LIQUIDO</t>
  </si>
  <si>
    <t>LEJIA INDUSTRIAL</t>
  </si>
  <si>
    <t>ALCOHOL</t>
  </si>
  <si>
    <t>LT</t>
  </si>
  <si>
    <t>MOVILIZACIÓN DE PERSONAL</t>
  </si>
  <si>
    <t>ALQUILER DE BUS</t>
  </si>
  <si>
    <t>EQUIPOS</t>
  </si>
  <si>
    <t>INSUMOS</t>
  </si>
  <si>
    <t>MOVILIDAD</t>
  </si>
  <si>
    <t>ALQUILER DE CUSTER</t>
  </si>
  <si>
    <t>TOTAL GASTOS DESAGREGADO DE GASTOS POR IMPLEMENTACIÓN DE PREVENCION DE COVID19</t>
  </si>
  <si>
    <t xml:space="preserve"> “REHABILITACION DE LA AVENIDA VICTOR ANDRES GARCIA BELAUNDE ENTRE AVENIDA GRAU Y CALLE JHON F. KENNEDY EN DISTRITO DE PIURA, PROVINCIA DE PIURA" </t>
  </si>
</sst>
</file>

<file path=xl/styles.xml><?xml version="1.0" encoding="utf-8"?>
<styleSheet xmlns="http://schemas.openxmlformats.org/spreadsheetml/2006/main">
  <numFmts count="6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&quot;\ #,##0;&quot;S&quot;\ \-#,##0"/>
    <numFmt numFmtId="179" formatCode="&quot;S&quot;\ #,##0;[Red]&quot;S&quot;\ \-#,##0"/>
    <numFmt numFmtId="180" formatCode="&quot;S&quot;\ #,##0.00;&quot;S&quot;\ \-#,##0.00"/>
    <numFmt numFmtId="181" formatCode="&quot;S&quot;\ #,##0.00;[Red]&quot;S&quot;\ \-#,##0.00"/>
    <numFmt numFmtId="182" formatCode="_ &quot;S&quot;\ * #,##0_ ;_ &quot;S&quot;\ * \-#,##0_ ;_ &quot;S&quot;\ * &quot;-&quot;_ ;_ @_ "/>
    <numFmt numFmtId="183" formatCode="_ &quot;S&quot;\ * #,##0.00_ ;_ &quot;S&quot;\ * \-#,##0.00_ ;_ &quot;S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#,##0.00_);\-#,##0.00"/>
    <numFmt numFmtId="193" formatCode="#,##0.00;[Red]#,##0.00"/>
    <numFmt numFmtId="194" formatCode="_(* #,##0.000000_);_(* \(#,##0.000000\);_(* &quot;-&quot;??_);_(@_)"/>
    <numFmt numFmtId="195" formatCode="_(* #,##0.0_);_(* \(#,##0.0\);_(* &quot;-&quot;??_);_(@_)"/>
    <numFmt numFmtId="196" formatCode="_(* #,##0.0000_);_(* \(#,##0.0000\);_(* &quot;-&quot;??_);_(@_)"/>
    <numFmt numFmtId="197" formatCode="0.0%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0.000%"/>
    <numFmt numFmtId="205" formatCode="0.0000%"/>
    <numFmt numFmtId="206" formatCode="#,##0.0000_);\-#,##0.0000"/>
    <numFmt numFmtId="207" formatCode="#,##0.00000_);\-#,##0.00000"/>
    <numFmt numFmtId="208" formatCode="#,##0.00_ ;\-#,##0.00\ "/>
    <numFmt numFmtId="209" formatCode="#,##0.000000_);\-#,##0.000000"/>
    <numFmt numFmtId="210" formatCode="#,##0.000_);\-#,##0.000"/>
    <numFmt numFmtId="211" formatCode="#,##0.0_);\-#,##0.0"/>
    <numFmt numFmtId="212" formatCode="#,##0_);\-#,##0"/>
    <numFmt numFmtId="213" formatCode="00.00.00"/>
    <numFmt numFmtId="214" formatCode="_(* #,##0.000_);_(* \(#,##0.000\);_(* &quot;-&quot;??_);_(@_)"/>
    <numFmt numFmtId="215" formatCode="0.0"/>
    <numFmt numFmtId="216" formatCode="&quot;S/.&quot;\ #,##0.00"/>
    <numFmt numFmtId="217" formatCode="&quot;S/.&quot;\ #,##0.000"/>
    <numFmt numFmtId="218" formatCode="0.00000%"/>
    <numFmt numFmtId="219" formatCode="0.000000%"/>
  </numFmts>
  <fonts count="55">
    <font>
      <sz val="10"/>
      <color indexed="8"/>
      <name val="MS Sans Serif"/>
      <family val="0"/>
    </font>
    <font>
      <sz val="7.1"/>
      <color indexed="8"/>
      <name val="Arial Narrow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name val="Helv"/>
      <family val="0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MS Sans Serif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b/>
      <sz val="11"/>
      <color indexed="8"/>
      <name val="MS Sans Serif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22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192" fontId="9" fillId="0" borderId="0" xfId="0" applyNumberFormat="1" applyFont="1" applyAlignment="1">
      <alignment horizontal="right" vertical="center"/>
    </xf>
    <xf numFmtId="0" fontId="11" fillId="33" borderId="0" xfId="53" applyFont="1" applyFill="1" applyBorder="1" applyProtection="1">
      <alignment/>
      <protection/>
    </xf>
    <xf numFmtId="0" fontId="11" fillId="33" borderId="0" xfId="53" applyFont="1" applyFill="1" applyBorder="1">
      <alignment/>
      <protection/>
    </xf>
    <xf numFmtId="0" fontId="11" fillId="33" borderId="0" xfId="53" applyFont="1" applyFill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207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92" fontId="15" fillId="0" borderId="0" xfId="0" applyNumberFormat="1" applyFont="1" applyAlignment="1">
      <alignment horizontal="right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/>
      <protection/>
    </xf>
    <xf numFmtId="2" fontId="15" fillId="0" borderId="11" xfId="0" applyNumberFormat="1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 applyProtection="1">
      <alignment horizontal="center"/>
      <protection/>
    </xf>
    <xf numFmtId="192" fontId="14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16" fillId="33" borderId="0" xfId="53" applyFont="1" applyFill="1" applyBorder="1" applyAlignment="1" applyProtection="1">
      <alignment horizontal="center" wrapText="1"/>
      <protection/>
    </xf>
    <xf numFmtId="0" fontId="12" fillId="33" borderId="0" xfId="53" applyFont="1" applyFill="1" applyBorder="1" applyAlignment="1" applyProtection="1">
      <alignment horizontal="right" wrapText="1"/>
      <protection/>
    </xf>
    <xf numFmtId="0" fontId="18" fillId="33" borderId="0" xfId="53" applyFont="1" applyFill="1" applyBorder="1" applyProtection="1">
      <alignment/>
      <protection/>
    </xf>
    <xf numFmtId="0" fontId="12" fillId="33" borderId="0" xfId="53" applyFont="1" applyFill="1" applyBorder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192" fontId="6" fillId="0" borderId="0" xfId="0" applyNumberFormat="1" applyFont="1" applyAlignment="1">
      <alignment vertical="center"/>
    </xf>
    <xf numFmtId="192" fontId="14" fillId="0" borderId="10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" fontId="15" fillId="0" borderId="21" xfId="0" applyNumberFormat="1" applyFont="1" applyFill="1" applyBorder="1" applyAlignment="1" applyProtection="1">
      <alignment horizontal="center"/>
      <protection/>
    </xf>
    <xf numFmtId="2" fontId="15" fillId="0" borderId="22" xfId="0" applyNumberFormat="1" applyFont="1" applyFill="1" applyBorder="1" applyAlignment="1" applyProtection="1">
      <alignment horizontal="center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" fontId="15" fillId="0" borderId="25" xfId="0" applyNumberFormat="1" applyFont="1" applyFill="1" applyBorder="1" applyAlignment="1" applyProtection="1">
      <alignment horizontal="center"/>
      <protection/>
    </xf>
    <xf numFmtId="2" fontId="15" fillId="0" borderId="26" xfId="0" applyNumberFormat="1" applyFont="1" applyFill="1" applyBorder="1" applyAlignment="1" applyProtection="1">
      <alignment horizontal="center"/>
      <protection/>
    </xf>
    <xf numFmtId="192" fontId="6" fillId="0" borderId="0" xfId="0" applyNumberFormat="1" applyFont="1" applyAlignment="1">
      <alignment horizontal="center" vertical="center"/>
    </xf>
    <xf numFmtId="2" fontId="15" fillId="0" borderId="27" xfId="0" applyNumberFormat="1" applyFont="1" applyFill="1" applyBorder="1" applyAlignment="1" applyProtection="1">
      <alignment horizontal="center"/>
      <protection/>
    </xf>
    <xf numFmtId="2" fontId="15" fillId="0" borderId="24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15" fillId="0" borderId="2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11" fillId="33" borderId="0" xfId="53" applyFont="1" applyFill="1" applyBorder="1" applyAlignment="1" applyProtection="1">
      <alignment horizontal="center" vertical="center"/>
      <protection/>
    </xf>
    <xf numFmtId="0" fontId="16" fillId="33" borderId="0" xfId="53" applyFont="1" applyFill="1" applyBorder="1" applyAlignment="1" applyProtection="1">
      <alignment horizontal="center" wrapText="1"/>
      <protection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2" fontId="15" fillId="0" borderId="11" xfId="0" applyNumberFormat="1" applyFont="1" applyFill="1" applyBorder="1" applyAlignment="1" applyProtection="1">
      <alignment horizontal="center"/>
      <protection/>
    </xf>
    <xf numFmtId="2" fontId="15" fillId="0" borderId="29" xfId="0" applyNumberFormat="1" applyFont="1" applyFill="1" applyBorder="1" applyAlignment="1" applyProtection="1">
      <alignment horizontal="center"/>
      <protection/>
    </xf>
    <xf numFmtId="2" fontId="15" fillId="0" borderId="30" xfId="0" applyNumberFormat="1" applyFont="1" applyFill="1" applyBorder="1" applyAlignment="1" applyProtection="1">
      <alignment horizontal="center"/>
      <protection/>
    </xf>
    <xf numFmtId="0" fontId="15" fillId="0" borderId="3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rmal_CANT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57150</xdr:rowOff>
    </xdr:from>
    <xdr:to>
      <xdr:col>2</xdr:col>
      <xdr:colOff>9525</xdr:colOff>
      <xdr:row>0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66675</xdr:rowOff>
    </xdr:from>
    <xdr:to>
      <xdr:col>3</xdr:col>
      <xdr:colOff>352425</xdr:colOff>
      <xdr:row>0</xdr:row>
      <xdr:rowOff>66675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6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RELLANA\actual%2027%2007%2012\M%20Distrital%20de%20Frias\metrados%20de%2026-09-12\gastos%20generales\11.-%20DESAGREGADO%20DE%20GASTOS%20GENERALES\GASTOS%20GENERALES%20revisan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GENERALES 15.80%"/>
      <sheetName val="GASTOS GENERALES GLOBAL"/>
      <sheetName val="DESAGREGADO COSTOS VARIABLES."/>
    </sheetNames>
    <sheetDataSet>
      <sheetData sheetId="0">
        <row r="52">
          <cell r="D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85" zoomScaleSheetLayoutView="85" workbookViewId="0" topLeftCell="A34">
      <selection activeCell="H63" sqref="H63"/>
    </sheetView>
  </sheetViews>
  <sheetFormatPr defaultColWidth="11.421875" defaultRowHeight="12.75"/>
  <cols>
    <col min="1" max="1" width="9.421875" style="0" customWidth="1"/>
    <col min="2" max="2" width="20.421875" style="0" customWidth="1"/>
    <col min="3" max="3" width="14.57421875" style="0" customWidth="1"/>
    <col min="4" max="5" width="13.7109375" style="0" customWidth="1"/>
    <col min="6" max="6" width="12.140625" style="0" customWidth="1"/>
    <col min="7" max="7" width="11.57421875" style="0" customWidth="1"/>
    <col min="8" max="8" width="12.28125" style="0" customWidth="1"/>
    <col min="9" max="9" width="3.7109375" style="0" customWidth="1"/>
    <col min="11" max="11" width="16.421875" style="0" customWidth="1"/>
    <col min="12" max="12" width="18.7109375" style="0" customWidth="1"/>
  </cols>
  <sheetData>
    <row r="1" spans="1:8" ht="15.75">
      <c r="A1" s="3"/>
      <c r="B1" s="68" t="s">
        <v>10</v>
      </c>
      <c r="C1" s="68"/>
      <c r="D1" s="68"/>
      <c r="E1" s="68"/>
      <c r="F1" s="68"/>
      <c r="G1" s="68"/>
      <c r="H1" s="68"/>
    </row>
    <row r="2" spans="1:8" ht="12">
      <c r="A2" s="4"/>
      <c r="B2" s="4"/>
      <c r="C2" s="4"/>
      <c r="D2" s="4"/>
      <c r="E2" s="4"/>
      <c r="F2" s="4"/>
      <c r="G2" s="4"/>
      <c r="H2" s="4"/>
    </row>
    <row r="3" spans="1:9" ht="12.75" customHeight="1">
      <c r="A3" s="69" t="s">
        <v>9</v>
      </c>
      <c r="B3" s="70" t="s">
        <v>53</v>
      </c>
      <c r="C3" s="70"/>
      <c r="D3" s="70"/>
      <c r="E3" s="70"/>
      <c r="F3" s="70"/>
      <c r="G3" s="70"/>
      <c r="H3" s="70"/>
      <c r="I3" s="70"/>
    </row>
    <row r="4" spans="1:9" ht="12.75" customHeight="1">
      <c r="A4" s="69"/>
      <c r="B4" s="70"/>
      <c r="C4" s="70"/>
      <c r="D4" s="70"/>
      <c r="E4" s="70"/>
      <c r="F4" s="70"/>
      <c r="G4" s="70"/>
      <c r="H4" s="70"/>
      <c r="I4" s="70"/>
    </row>
    <row r="5" spans="1:9" ht="12.75">
      <c r="A5" s="7"/>
      <c r="B5" s="70"/>
      <c r="C5" s="70"/>
      <c r="D5" s="70"/>
      <c r="E5" s="70"/>
      <c r="F5" s="70"/>
      <c r="G5" s="70"/>
      <c r="H5" s="70"/>
      <c r="I5" s="70"/>
    </row>
    <row r="6" spans="1:9" ht="14.25">
      <c r="A6" s="7"/>
      <c r="B6" s="32"/>
      <c r="C6" s="32"/>
      <c r="D6" s="32"/>
      <c r="E6" s="32"/>
      <c r="F6" s="32"/>
      <c r="G6" s="32"/>
      <c r="H6" s="32"/>
      <c r="I6" s="32"/>
    </row>
    <row r="7" spans="1:8" ht="14.25">
      <c r="A7" s="34" t="s">
        <v>11</v>
      </c>
      <c r="B7" s="33"/>
      <c r="C7" s="35">
        <v>60</v>
      </c>
      <c r="D7" s="7" t="s">
        <v>12</v>
      </c>
      <c r="E7" s="7" t="s">
        <v>0</v>
      </c>
      <c r="F7" s="8"/>
      <c r="G7" s="9"/>
      <c r="H7" s="7"/>
    </row>
    <row r="8" spans="1:8" ht="14.25">
      <c r="A8" s="34"/>
      <c r="B8" s="33"/>
      <c r="C8" s="35"/>
      <c r="D8" s="7"/>
      <c r="E8" s="7"/>
      <c r="F8" s="8"/>
      <c r="G8" s="9"/>
      <c r="H8" s="7"/>
    </row>
    <row r="9" spans="1:10" ht="12.75">
      <c r="A9" s="28">
        <v>1</v>
      </c>
      <c r="B9" s="28"/>
      <c r="C9" s="30" t="s">
        <v>22</v>
      </c>
      <c r="D9" s="29"/>
      <c r="E9" s="60"/>
      <c r="F9" s="60"/>
      <c r="G9" s="29"/>
      <c r="H9" s="31"/>
      <c r="I9" s="6"/>
      <c r="J9" s="5"/>
    </row>
    <row r="10" spans="1:10" ht="6" customHeight="1" thickBot="1">
      <c r="A10" s="17"/>
      <c r="B10" s="11"/>
      <c r="C10" s="11"/>
      <c r="D10" s="17"/>
      <c r="E10" s="11"/>
      <c r="F10" s="11"/>
      <c r="G10" s="16"/>
      <c r="H10" s="18"/>
      <c r="I10" s="6"/>
      <c r="J10" s="5"/>
    </row>
    <row r="11" spans="1:10" ht="24" customHeight="1" thickBot="1">
      <c r="A11" s="48" t="s">
        <v>4</v>
      </c>
      <c r="B11" s="49"/>
      <c r="C11" s="23" t="s">
        <v>2</v>
      </c>
      <c r="D11" s="23" t="s">
        <v>1</v>
      </c>
      <c r="E11" s="23" t="s">
        <v>5</v>
      </c>
      <c r="F11" s="23" t="s">
        <v>24</v>
      </c>
      <c r="G11" s="23" t="s">
        <v>6</v>
      </c>
      <c r="H11" s="24" t="s">
        <v>7</v>
      </c>
      <c r="I11" s="6"/>
      <c r="J11" s="5"/>
    </row>
    <row r="12" spans="1:13" ht="13.5" customHeight="1">
      <c r="A12" s="72" t="s">
        <v>23</v>
      </c>
      <c r="B12" s="71"/>
      <c r="C12" s="22" t="s">
        <v>3</v>
      </c>
      <c r="D12" s="22">
        <v>1</v>
      </c>
      <c r="E12" s="22">
        <v>2</v>
      </c>
      <c r="F12" s="22">
        <v>1</v>
      </c>
      <c r="G12" s="22">
        <v>2000</v>
      </c>
      <c r="H12" s="22">
        <f>G12*F12*D12*E12</f>
        <v>4000</v>
      </c>
      <c r="I12" s="6"/>
      <c r="J12" s="5"/>
      <c r="K12" s="39" t="s">
        <v>4</v>
      </c>
      <c r="L12" s="39" t="s">
        <v>16</v>
      </c>
      <c r="M12" s="39" t="s">
        <v>1</v>
      </c>
    </row>
    <row r="13" spans="1:13" ht="12.75" customHeight="1" thickBot="1">
      <c r="A13" s="76" t="s">
        <v>26</v>
      </c>
      <c r="B13" s="77"/>
      <c r="C13" s="22" t="s">
        <v>3</v>
      </c>
      <c r="D13" s="22">
        <v>1</v>
      </c>
      <c r="E13" s="22">
        <v>2</v>
      </c>
      <c r="F13" s="22">
        <v>0.5</v>
      </c>
      <c r="G13" s="22">
        <v>1500</v>
      </c>
      <c r="H13" s="22">
        <f>G13*F13*D13*E13</f>
        <v>1500</v>
      </c>
      <c r="I13" s="6"/>
      <c r="J13" s="5"/>
      <c r="K13" s="38" t="s">
        <v>15</v>
      </c>
      <c r="L13" s="37">
        <f>2739+1360+176+191</f>
        <v>4466</v>
      </c>
      <c r="M13" s="40">
        <f>+ROUND(L13/8/C7,0)</f>
        <v>9</v>
      </c>
    </row>
    <row r="14" spans="1:13" ht="13.5" customHeight="1" thickBot="1">
      <c r="A14" s="44" t="str">
        <f>A7</f>
        <v>TIEMPO DE EJECUCIÓN:</v>
      </c>
      <c r="B14" s="45"/>
      <c r="C14" s="45"/>
      <c r="D14" s="45"/>
      <c r="E14" s="45"/>
      <c r="F14" s="45"/>
      <c r="G14" s="46"/>
      <c r="H14" s="27">
        <f>SUM(H12:H13)</f>
        <v>5500</v>
      </c>
      <c r="I14" s="6"/>
      <c r="J14" s="5"/>
      <c r="K14" s="38" t="s">
        <v>14</v>
      </c>
      <c r="L14" s="36">
        <f>80+1018</f>
        <v>1098</v>
      </c>
      <c r="M14" s="40">
        <f>+ROUND(L14/8/C7,0)</f>
        <v>2</v>
      </c>
    </row>
    <row r="15" spans="1:13" ht="12.75">
      <c r="A15" s="17"/>
      <c r="B15" s="11"/>
      <c r="C15" s="11"/>
      <c r="D15" s="17"/>
      <c r="E15" s="11"/>
      <c r="F15" s="11"/>
      <c r="G15" s="16"/>
      <c r="H15" s="18"/>
      <c r="I15" s="6"/>
      <c r="J15" s="5"/>
      <c r="K15" s="38" t="s">
        <v>13</v>
      </c>
      <c r="L15" s="36">
        <f>1479+2701+162+137</f>
        <v>4479</v>
      </c>
      <c r="M15" s="40">
        <f>+ROUND(L15/8/C7,0)</f>
        <v>9</v>
      </c>
    </row>
    <row r="16" spans="1:13" ht="12.75" customHeight="1">
      <c r="A16" s="28">
        <v>2</v>
      </c>
      <c r="B16" s="28"/>
      <c r="C16" s="30" t="s">
        <v>19</v>
      </c>
      <c r="D16" s="29"/>
      <c r="E16" s="60"/>
      <c r="F16" s="60"/>
      <c r="G16" s="29"/>
      <c r="H16" s="31"/>
      <c r="I16" s="6"/>
      <c r="J16" s="5"/>
      <c r="K16" s="63" t="s">
        <v>21</v>
      </c>
      <c r="L16" s="63"/>
      <c r="M16" s="41">
        <f>+M13+M14+M15</f>
        <v>20</v>
      </c>
    </row>
    <row r="17" spans="1:13" ht="15" customHeight="1" thickBot="1">
      <c r="A17" s="17"/>
      <c r="B17" s="11"/>
      <c r="C17" s="11"/>
      <c r="D17" s="17"/>
      <c r="E17" s="11"/>
      <c r="F17" s="11"/>
      <c r="G17" s="16"/>
      <c r="H17" s="18"/>
      <c r="I17" s="6"/>
      <c r="J17" s="5"/>
      <c r="K17" s="64" t="s">
        <v>17</v>
      </c>
      <c r="L17" s="64"/>
      <c r="M17" s="36">
        <v>4</v>
      </c>
    </row>
    <row r="18" spans="1:13" ht="23.25" customHeight="1" thickBot="1">
      <c r="A18" s="48" t="s">
        <v>4</v>
      </c>
      <c r="B18" s="49"/>
      <c r="C18" s="23" t="s">
        <v>2</v>
      </c>
      <c r="D18" s="23" t="s">
        <v>1</v>
      </c>
      <c r="E18" s="23" t="s">
        <v>5</v>
      </c>
      <c r="F18" s="50" t="s">
        <v>20</v>
      </c>
      <c r="G18" s="51"/>
      <c r="H18" s="24" t="s">
        <v>7</v>
      </c>
      <c r="I18" s="6"/>
      <c r="J18" s="5"/>
      <c r="K18" s="63" t="s">
        <v>18</v>
      </c>
      <c r="L18" s="63"/>
      <c r="M18" s="41">
        <f>+M16+M17</f>
        <v>24</v>
      </c>
    </row>
    <row r="19" spans="1:10" ht="12.75" customHeight="1">
      <c r="A19" s="71" t="str">
        <f>+K17</f>
        <v>PERSONAL TECNICO/ADMINISTRATIVO</v>
      </c>
      <c r="B19" s="71"/>
      <c r="C19" s="21" t="s">
        <v>3</v>
      </c>
      <c r="D19" s="22">
        <f>+M17</f>
        <v>4</v>
      </c>
      <c r="E19" s="22">
        <v>2</v>
      </c>
      <c r="F19" s="73">
        <v>80</v>
      </c>
      <c r="G19" s="73"/>
      <c r="H19" s="22">
        <f>+F19*E19*D19</f>
        <v>640</v>
      </c>
      <c r="I19" s="6"/>
      <c r="J19" s="5"/>
    </row>
    <row r="20" spans="1:10" ht="13.5" customHeight="1">
      <c r="A20" s="66" t="str">
        <f>+K16</f>
        <v>PERSONAL OBRERO POR MES</v>
      </c>
      <c r="B20" s="66"/>
      <c r="C20" s="19" t="s">
        <v>3</v>
      </c>
      <c r="D20" s="20">
        <f>+M16</f>
        <v>20</v>
      </c>
      <c r="E20" s="20">
        <f>+E19</f>
        <v>2</v>
      </c>
      <c r="F20" s="74">
        <v>80</v>
      </c>
      <c r="G20" s="75"/>
      <c r="H20" s="22">
        <f>+F20*E20*D20</f>
        <v>3200</v>
      </c>
      <c r="I20" s="6"/>
      <c r="J20" s="5"/>
    </row>
    <row r="21" spans="1:10" ht="13.5" thickBot="1">
      <c r="A21" s="77" t="s">
        <v>25</v>
      </c>
      <c r="B21" s="77"/>
      <c r="C21" s="19" t="s">
        <v>3</v>
      </c>
      <c r="D21" s="25">
        <f>+D12+D13</f>
        <v>2</v>
      </c>
      <c r="E21" s="25">
        <f>+E20</f>
        <v>2</v>
      </c>
      <c r="F21" s="61">
        <f>+F20</f>
        <v>80</v>
      </c>
      <c r="G21" s="62"/>
      <c r="H21" s="22">
        <f>+F21*E21*D21</f>
        <v>320</v>
      </c>
      <c r="I21" s="6"/>
      <c r="J21" s="5"/>
    </row>
    <row r="22" spans="1:10" ht="13.5" thickBot="1">
      <c r="A22" s="67" t="s">
        <v>8</v>
      </c>
      <c r="B22" s="67"/>
      <c r="C22" s="67"/>
      <c r="D22" s="67"/>
      <c r="E22" s="67"/>
      <c r="F22" s="67"/>
      <c r="G22" s="67"/>
      <c r="H22" s="26">
        <f>SUM(H19:H21)</f>
        <v>4160</v>
      </c>
      <c r="I22" s="6"/>
      <c r="J22" s="5"/>
    </row>
    <row r="23" spans="1:10" ht="12.75">
      <c r="A23" s="17"/>
      <c r="B23" s="11"/>
      <c r="C23" s="11"/>
      <c r="D23" s="17"/>
      <c r="E23" s="11"/>
      <c r="F23" s="11"/>
      <c r="G23" s="16"/>
      <c r="H23" s="18"/>
      <c r="I23" s="6"/>
      <c r="J23" s="5"/>
    </row>
    <row r="24" spans="1:10" ht="12.75">
      <c r="A24" s="12">
        <v>3</v>
      </c>
      <c r="B24" s="28"/>
      <c r="C24" s="30" t="s">
        <v>27</v>
      </c>
      <c r="D24" s="29"/>
      <c r="E24" s="60"/>
      <c r="F24" s="60"/>
      <c r="G24" s="29"/>
      <c r="H24" s="31"/>
      <c r="I24" s="6"/>
      <c r="J24" s="5"/>
    </row>
    <row r="25" spans="1:10" ht="13.5" thickBot="1">
      <c r="A25" s="17"/>
      <c r="B25" s="11"/>
      <c r="C25" s="11"/>
      <c r="D25" s="17"/>
      <c r="E25" s="11"/>
      <c r="F25" s="11"/>
      <c r="G25" s="16"/>
      <c r="H25" s="18"/>
      <c r="I25" s="6"/>
      <c r="J25" s="5"/>
    </row>
    <row r="26" spans="1:10" ht="25.5" customHeight="1" thickBot="1">
      <c r="A26" s="48" t="s">
        <v>4</v>
      </c>
      <c r="B26" s="49"/>
      <c r="C26" s="23" t="s">
        <v>2</v>
      </c>
      <c r="D26" s="23" t="s">
        <v>1</v>
      </c>
      <c r="E26" s="23" t="s">
        <v>5</v>
      </c>
      <c r="F26" s="23" t="s">
        <v>28</v>
      </c>
      <c r="G26" s="23" t="s">
        <v>29</v>
      </c>
      <c r="H26" s="24" t="s">
        <v>7</v>
      </c>
      <c r="I26" s="6"/>
      <c r="J26" s="5"/>
    </row>
    <row r="27" spans="1:10" ht="13.5" customHeight="1">
      <c r="A27" s="65" t="str">
        <f>+A19</f>
        <v>PERSONAL TECNICO/ADMINISTRATIVO</v>
      </c>
      <c r="B27" s="66"/>
      <c r="C27" s="20" t="s">
        <v>32</v>
      </c>
      <c r="D27" s="20">
        <f aca="true" t="shared" si="0" ref="D27:E29">+D19</f>
        <v>4</v>
      </c>
      <c r="E27" s="20">
        <f t="shared" si="0"/>
        <v>2</v>
      </c>
      <c r="F27" s="20">
        <v>30</v>
      </c>
      <c r="G27" s="20">
        <v>3</v>
      </c>
      <c r="H27" s="22">
        <f>D27*F27*G27*E27</f>
        <v>720</v>
      </c>
      <c r="I27" s="6"/>
      <c r="J27" s="5"/>
    </row>
    <row r="28" spans="1:10" ht="12.75" customHeight="1">
      <c r="A28" s="65" t="str">
        <f>+A20</f>
        <v>PERSONAL OBRERO POR MES</v>
      </c>
      <c r="B28" s="66"/>
      <c r="C28" s="20" t="s">
        <v>32</v>
      </c>
      <c r="D28" s="20">
        <f t="shared" si="0"/>
        <v>20</v>
      </c>
      <c r="E28" s="20">
        <f t="shared" si="0"/>
        <v>2</v>
      </c>
      <c r="F28" s="20">
        <f>+F27</f>
        <v>30</v>
      </c>
      <c r="G28" s="20">
        <f>+G27</f>
        <v>3</v>
      </c>
      <c r="H28" s="22">
        <f>D28*F28*G28*E28</f>
        <v>3600</v>
      </c>
      <c r="I28" s="6"/>
      <c r="J28" s="5"/>
    </row>
    <row r="29" spans="1:10" ht="12.75" customHeight="1">
      <c r="A29" s="65" t="str">
        <f>+A21</f>
        <v>PERSONAL DE SALUD</v>
      </c>
      <c r="B29" s="66"/>
      <c r="C29" s="20" t="s">
        <v>32</v>
      </c>
      <c r="D29" s="20">
        <f t="shared" si="0"/>
        <v>2</v>
      </c>
      <c r="E29" s="20">
        <f t="shared" si="0"/>
        <v>2</v>
      </c>
      <c r="F29" s="20">
        <f>+F28</f>
        <v>30</v>
      </c>
      <c r="G29" s="20">
        <f>+G28</f>
        <v>3</v>
      </c>
      <c r="H29" s="22">
        <f>D29*F29*G29*E29</f>
        <v>360</v>
      </c>
      <c r="I29" s="6"/>
      <c r="J29" s="5"/>
    </row>
    <row r="30" spans="1:10" ht="17.25" customHeight="1" thickBot="1">
      <c r="A30" s="78"/>
      <c r="B30" s="79"/>
      <c r="C30" s="25"/>
      <c r="D30" s="25"/>
      <c r="E30" s="25"/>
      <c r="F30" s="25"/>
      <c r="G30" s="25"/>
      <c r="H30" s="25"/>
      <c r="I30" s="6"/>
      <c r="J30" s="5"/>
    </row>
    <row r="31" spans="1:10" ht="13.5" thickBot="1">
      <c r="A31" s="44" t="str">
        <f>A22</f>
        <v>TOTAL</v>
      </c>
      <c r="B31" s="45"/>
      <c r="C31" s="45"/>
      <c r="D31" s="45"/>
      <c r="E31" s="45"/>
      <c r="F31" s="45"/>
      <c r="G31" s="46"/>
      <c r="H31" s="26">
        <f>SUM(H27:H29)</f>
        <v>4680</v>
      </c>
      <c r="I31" s="6"/>
      <c r="J31" s="5"/>
    </row>
    <row r="32" spans="1:10" ht="12.75">
      <c r="A32" s="17"/>
      <c r="B32" s="11"/>
      <c r="C32" s="11"/>
      <c r="D32" s="17"/>
      <c r="E32" s="11"/>
      <c r="F32" s="11"/>
      <c r="G32" s="16"/>
      <c r="H32" s="18"/>
      <c r="I32" s="6"/>
      <c r="J32" s="5"/>
    </row>
    <row r="33" spans="1:10" ht="12.75">
      <c r="A33" s="12">
        <v>4</v>
      </c>
      <c r="B33" s="28"/>
      <c r="C33" s="30" t="s">
        <v>30</v>
      </c>
      <c r="D33" s="29"/>
      <c r="E33" s="60"/>
      <c r="F33" s="60"/>
      <c r="G33" s="29"/>
      <c r="H33" s="31"/>
      <c r="I33" s="6"/>
      <c r="J33" s="5"/>
    </row>
    <row r="34" spans="1:10" ht="13.5" thickBot="1">
      <c r="A34" s="17"/>
      <c r="B34" s="11"/>
      <c r="C34" s="11"/>
      <c r="D34" s="17"/>
      <c r="E34" s="11"/>
      <c r="F34" s="11"/>
      <c r="G34" s="16"/>
      <c r="H34" s="18"/>
      <c r="I34" s="6"/>
      <c r="J34" s="5"/>
    </row>
    <row r="35" spans="1:10" ht="24" customHeight="1" thickBot="1">
      <c r="A35" s="48" t="s">
        <v>48</v>
      </c>
      <c r="B35" s="49"/>
      <c r="C35" s="23" t="s">
        <v>2</v>
      </c>
      <c r="D35" s="23" t="s">
        <v>1</v>
      </c>
      <c r="E35" s="23" t="s">
        <v>5</v>
      </c>
      <c r="F35" s="50" t="s">
        <v>33</v>
      </c>
      <c r="G35" s="51"/>
      <c r="H35" s="24" t="s">
        <v>7</v>
      </c>
      <c r="I35" s="6"/>
      <c r="J35" s="5"/>
    </row>
    <row r="36" spans="1:10" ht="13.5" customHeight="1">
      <c r="A36" s="52" t="s">
        <v>31</v>
      </c>
      <c r="B36" s="53"/>
      <c r="C36" s="22" t="s">
        <v>32</v>
      </c>
      <c r="D36" s="22">
        <f>'[1]GASTOS GENERALES 15.80%'!D52</f>
        <v>1</v>
      </c>
      <c r="E36" s="22">
        <v>1</v>
      </c>
      <c r="F36" s="54">
        <v>650</v>
      </c>
      <c r="G36" s="55"/>
      <c r="H36" s="22">
        <f aca="true" t="shared" si="1" ref="H36:H41">+F36*E36*D36</f>
        <v>650</v>
      </c>
      <c r="I36" s="6"/>
      <c r="J36" s="5"/>
    </row>
    <row r="37" spans="1:10" ht="13.5" customHeight="1">
      <c r="A37" s="56" t="s">
        <v>34</v>
      </c>
      <c r="B37" s="57"/>
      <c r="C37" s="22" t="str">
        <f>+C36</f>
        <v>UND</v>
      </c>
      <c r="D37" s="22">
        <f>+D36</f>
        <v>1</v>
      </c>
      <c r="E37" s="22">
        <f>+E36</f>
        <v>1</v>
      </c>
      <c r="F37" s="61">
        <v>2500</v>
      </c>
      <c r="G37" s="62"/>
      <c r="H37" s="22">
        <f t="shared" si="1"/>
        <v>2500</v>
      </c>
      <c r="I37" s="6"/>
      <c r="J37" s="5"/>
    </row>
    <row r="38" spans="1:10" ht="13.5" customHeight="1">
      <c r="A38" s="56" t="s">
        <v>35</v>
      </c>
      <c r="B38" s="57"/>
      <c r="C38" s="22" t="s">
        <v>32</v>
      </c>
      <c r="D38" s="22">
        <v>1</v>
      </c>
      <c r="E38" s="22">
        <v>1</v>
      </c>
      <c r="F38" s="61">
        <v>350</v>
      </c>
      <c r="G38" s="62"/>
      <c r="H38" s="22">
        <f t="shared" si="1"/>
        <v>350</v>
      </c>
      <c r="I38" s="6"/>
      <c r="J38" s="5"/>
    </row>
    <row r="39" spans="1:10" ht="13.5" customHeight="1">
      <c r="A39" s="56" t="s">
        <v>36</v>
      </c>
      <c r="B39" s="57"/>
      <c r="C39" s="22" t="s">
        <v>32</v>
      </c>
      <c r="D39" s="22">
        <v>1</v>
      </c>
      <c r="E39" s="22">
        <v>1</v>
      </c>
      <c r="F39" s="61">
        <v>1000</v>
      </c>
      <c r="G39" s="62"/>
      <c r="H39" s="22">
        <f t="shared" si="1"/>
        <v>1000</v>
      </c>
      <c r="I39" s="6"/>
      <c r="J39" s="5"/>
    </row>
    <row r="40" spans="1:10" ht="13.5" customHeight="1">
      <c r="A40" s="56" t="s">
        <v>37</v>
      </c>
      <c r="B40" s="57"/>
      <c r="C40" s="22" t="s">
        <v>32</v>
      </c>
      <c r="D40" s="22">
        <v>1</v>
      </c>
      <c r="E40" s="22">
        <v>1</v>
      </c>
      <c r="F40" s="61">
        <v>80</v>
      </c>
      <c r="G40" s="62"/>
      <c r="H40" s="22">
        <f t="shared" si="1"/>
        <v>80</v>
      </c>
      <c r="I40" s="6"/>
      <c r="J40" s="5"/>
    </row>
    <row r="41" spans="1:10" ht="13.5" customHeight="1" thickBot="1">
      <c r="A41" s="56" t="s">
        <v>38</v>
      </c>
      <c r="B41" s="57"/>
      <c r="C41" s="22" t="s">
        <v>32</v>
      </c>
      <c r="D41" s="22">
        <v>1</v>
      </c>
      <c r="E41" s="22">
        <f>+E29</f>
        <v>2</v>
      </c>
      <c r="F41" s="61">
        <v>850</v>
      </c>
      <c r="G41" s="62"/>
      <c r="H41" s="22">
        <f t="shared" si="1"/>
        <v>1700</v>
      </c>
      <c r="I41" s="6"/>
      <c r="J41" s="5"/>
    </row>
    <row r="42" spans="1:10" ht="13.5" thickBot="1">
      <c r="A42" s="44" t="str">
        <f>A31</f>
        <v>TOTAL</v>
      </c>
      <c r="B42" s="45"/>
      <c r="C42" s="45"/>
      <c r="D42" s="45"/>
      <c r="E42" s="45"/>
      <c r="F42" s="45"/>
      <c r="G42" s="46"/>
      <c r="H42" s="27">
        <f>SUM(H36:H41)</f>
        <v>6280</v>
      </c>
      <c r="I42" s="6"/>
      <c r="J42" s="5"/>
    </row>
    <row r="43" spans="1:10" ht="12.75">
      <c r="A43" s="17"/>
      <c r="B43" s="11"/>
      <c r="C43" s="11"/>
      <c r="D43" s="17"/>
      <c r="E43" s="11"/>
      <c r="F43" s="11"/>
      <c r="G43" s="16"/>
      <c r="H43" s="18"/>
      <c r="I43" s="6"/>
      <c r="J43" s="5"/>
    </row>
    <row r="44" spans="1:10" ht="12.75">
      <c r="A44" s="17"/>
      <c r="B44" s="11"/>
      <c r="C44" s="11"/>
      <c r="D44" s="17"/>
      <c r="E44" s="11"/>
      <c r="F44" s="11"/>
      <c r="G44" s="16"/>
      <c r="H44" s="18"/>
      <c r="I44" s="6"/>
      <c r="J44" s="5"/>
    </row>
    <row r="45" spans="1:10" ht="12.75">
      <c r="A45" s="12">
        <v>4</v>
      </c>
      <c r="B45" s="28"/>
      <c r="C45" s="30" t="s">
        <v>39</v>
      </c>
      <c r="D45" s="29"/>
      <c r="E45" s="42"/>
      <c r="F45" s="42"/>
      <c r="G45" s="29"/>
      <c r="H45" s="31"/>
      <c r="I45" s="6"/>
      <c r="J45" s="5"/>
    </row>
    <row r="46" spans="1:10" ht="13.5" thickBot="1">
      <c r="A46" s="17"/>
      <c r="B46" s="11"/>
      <c r="C46" s="11"/>
      <c r="D46" s="17"/>
      <c r="E46" s="11"/>
      <c r="F46" s="11"/>
      <c r="G46" s="16"/>
      <c r="H46" s="18"/>
      <c r="I46" s="6"/>
      <c r="J46" s="5"/>
    </row>
    <row r="47" spans="1:10" ht="24" customHeight="1" thickBot="1">
      <c r="A47" s="48" t="s">
        <v>49</v>
      </c>
      <c r="B47" s="49"/>
      <c r="C47" s="23" t="s">
        <v>2</v>
      </c>
      <c r="D47" s="23" t="s">
        <v>1</v>
      </c>
      <c r="E47" s="23" t="s">
        <v>5</v>
      </c>
      <c r="F47" s="50" t="s">
        <v>33</v>
      </c>
      <c r="G47" s="51"/>
      <c r="H47" s="24" t="s">
        <v>7</v>
      </c>
      <c r="I47" s="6"/>
      <c r="J47" s="5"/>
    </row>
    <row r="48" spans="1:10" ht="13.5" customHeight="1">
      <c r="A48" s="52" t="s">
        <v>40</v>
      </c>
      <c r="B48" s="53"/>
      <c r="C48" s="22" t="s">
        <v>41</v>
      </c>
      <c r="D48" s="22">
        <v>1</v>
      </c>
      <c r="E48" s="22">
        <f>+E41</f>
        <v>2</v>
      </c>
      <c r="F48" s="54">
        <v>60</v>
      </c>
      <c r="G48" s="55"/>
      <c r="H48" s="22">
        <f>+F48*E48*D48</f>
        <v>120</v>
      </c>
      <c r="I48" s="6"/>
      <c r="J48" s="5"/>
    </row>
    <row r="49" spans="1:10" ht="13.5" customHeight="1">
      <c r="A49" s="56" t="s">
        <v>42</v>
      </c>
      <c r="B49" s="57"/>
      <c r="C49" s="22" t="str">
        <f>+C48</f>
        <v>GLN</v>
      </c>
      <c r="D49" s="22">
        <v>3</v>
      </c>
      <c r="E49" s="22">
        <f>+E48</f>
        <v>2</v>
      </c>
      <c r="F49" s="61">
        <v>45</v>
      </c>
      <c r="G49" s="62"/>
      <c r="H49" s="22">
        <f>+F49*E49*D49</f>
        <v>270</v>
      </c>
      <c r="I49" s="6"/>
      <c r="J49" s="5"/>
    </row>
    <row r="50" spans="1:10" ht="13.5" customHeight="1">
      <c r="A50" s="56" t="s">
        <v>43</v>
      </c>
      <c r="B50" s="57"/>
      <c r="C50" s="22" t="s">
        <v>41</v>
      </c>
      <c r="D50" s="22">
        <v>2</v>
      </c>
      <c r="E50" s="22">
        <f>+E49</f>
        <v>2</v>
      </c>
      <c r="F50" s="61">
        <v>35</v>
      </c>
      <c r="G50" s="62"/>
      <c r="H50" s="22">
        <f>+F50*E50*D50</f>
        <v>140</v>
      </c>
      <c r="I50" s="6"/>
      <c r="J50" s="5"/>
    </row>
    <row r="51" spans="1:10" ht="13.5" customHeight="1" thickBot="1">
      <c r="A51" s="56" t="s">
        <v>44</v>
      </c>
      <c r="B51" s="57"/>
      <c r="C51" s="22" t="s">
        <v>45</v>
      </c>
      <c r="D51" s="22">
        <v>10</v>
      </c>
      <c r="E51" s="22">
        <f>+E50</f>
        <v>2</v>
      </c>
      <c r="F51" s="61">
        <v>15</v>
      </c>
      <c r="G51" s="62"/>
      <c r="H51" s="22">
        <f>+F51*E51*D51</f>
        <v>300</v>
      </c>
      <c r="I51" s="6"/>
      <c r="J51" s="5"/>
    </row>
    <row r="52" spans="1:10" ht="13.5" thickBot="1">
      <c r="A52" s="44" t="str">
        <f>+A42</f>
        <v>TOTAL</v>
      </c>
      <c r="B52" s="45"/>
      <c r="C52" s="45"/>
      <c r="D52" s="45"/>
      <c r="E52" s="45"/>
      <c r="F52" s="45"/>
      <c r="G52" s="46"/>
      <c r="H52" s="27">
        <f>SUM(H48:H51)</f>
        <v>830</v>
      </c>
      <c r="I52" s="6"/>
      <c r="J52" s="5"/>
    </row>
    <row r="53" spans="1:10" ht="12.75">
      <c r="A53" s="17"/>
      <c r="B53" s="11"/>
      <c r="C53" s="11"/>
      <c r="D53" s="17"/>
      <c r="E53" s="11"/>
      <c r="F53" s="11"/>
      <c r="G53" s="16"/>
      <c r="H53" s="18"/>
      <c r="I53" s="6"/>
      <c r="J53" s="5"/>
    </row>
    <row r="54" spans="1:10" ht="12.75">
      <c r="A54" s="17"/>
      <c r="B54" s="11"/>
      <c r="C54" s="11"/>
      <c r="D54" s="17"/>
      <c r="E54" s="11"/>
      <c r="F54" s="11"/>
      <c r="G54" s="16"/>
      <c r="H54" s="18"/>
      <c r="I54" s="6"/>
      <c r="J54" s="5"/>
    </row>
    <row r="55" spans="1:10" ht="12.75">
      <c r="A55" s="12">
        <v>5</v>
      </c>
      <c r="B55" s="28"/>
      <c r="C55" s="30" t="s">
        <v>46</v>
      </c>
      <c r="D55" s="29"/>
      <c r="E55" s="60"/>
      <c r="F55" s="60"/>
      <c r="G55" s="29"/>
      <c r="H55" s="31"/>
      <c r="I55" s="6"/>
      <c r="J55" s="5"/>
    </row>
    <row r="56" spans="1:10" ht="13.5" thickBot="1">
      <c r="A56" s="17"/>
      <c r="B56" s="11"/>
      <c r="C56" s="11"/>
      <c r="D56" s="17"/>
      <c r="E56" s="11"/>
      <c r="F56" s="11"/>
      <c r="G56" s="16"/>
      <c r="H56" s="18"/>
      <c r="I56" s="6"/>
      <c r="J56" s="5"/>
    </row>
    <row r="57" spans="1:10" ht="13.5" thickBot="1">
      <c r="A57" s="48" t="s">
        <v>50</v>
      </c>
      <c r="B57" s="49"/>
      <c r="C57" s="23" t="s">
        <v>2</v>
      </c>
      <c r="D57" s="23" t="s">
        <v>1</v>
      </c>
      <c r="E57" s="23" t="s">
        <v>5</v>
      </c>
      <c r="F57" s="50" t="s">
        <v>33</v>
      </c>
      <c r="G57" s="51"/>
      <c r="H57" s="24" t="s">
        <v>7</v>
      </c>
      <c r="I57" s="6"/>
      <c r="J57" s="5"/>
    </row>
    <row r="58" spans="1:10" ht="12.75">
      <c r="A58" s="52" t="s">
        <v>51</v>
      </c>
      <c r="B58" s="53"/>
      <c r="C58" s="22" t="s">
        <v>32</v>
      </c>
      <c r="D58" s="22">
        <v>1</v>
      </c>
      <c r="E58" s="22">
        <f>+E51</f>
        <v>2</v>
      </c>
      <c r="F58" s="54">
        <v>4000</v>
      </c>
      <c r="G58" s="55"/>
      <c r="H58" s="22">
        <f>+F58*E58*D58</f>
        <v>8000</v>
      </c>
      <c r="I58" s="6"/>
      <c r="J58" s="5"/>
    </row>
    <row r="59" spans="1:10" ht="13.5" thickBot="1">
      <c r="A59" s="56" t="s">
        <v>47</v>
      </c>
      <c r="B59" s="57"/>
      <c r="C59" s="22" t="str">
        <f>+C58</f>
        <v>UND</v>
      </c>
      <c r="D59" s="22">
        <v>0</v>
      </c>
      <c r="E59" s="22">
        <f>+E58</f>
        <v>2</v>
      </c>
      <c r="F59" s="58">
        <v>8000</v>
      </c>
      <c r="G59" s="59"/>
      <c r="H59" s="22">
        <f>+F59*E59*D59</f>
        <v>0</v>
      </c>
      <c r="I59" s="6"/>
      <c r="J59" s="5"/>
    </row>
    <row r="60" spans="1:10" ht="13.5" thickBot="1">
      <c r="A60" s="44" t="str">
        <f>+A52</f>
        <v>TOTAL</v>
      </c>
      <c r="B60" s="45"/>
      <c r="C60" s="45"/>
      <c r="D60" s="45"/>
      <c r="E60" s="45"/>
      <c r="F60" s="45"/>
      <c r="G60" s="46"/>
      <c r="H60" s="27">
        <f>SUM(H58:H59)</f>
        <v>8000</v>
      </c>
      <c r="I60" s="6"/>
      <c r="J60" s="5"/>
    </row>
    <row r="61" spans="1:10" ht="12.75">
      <c r="A61" s="17"/>
      <c r="B61" s="11"/>
      <c r="C61" s="11"/>
      <c r="D61" s="17"/>
      <c r="E61" s="11"/>
      <c r="F61" s="11"/>
      <c r="G61" s="16"/>
      <c r="H61" s="18"/>
      <c r="I61" s="6"/>
      <c r="J61" s="5"/>
    </row>
    <row r="62" spans="1:10" ht="12.75">
      <c r="A62" s="17"/>
      <c r="B62" s="11"/>
      <c r="C62" s="11"/>
      <c r="D62" s="17"/>
      <c r="E62" s="11"/>
      <c r="F62" s="11"/>
      <c r="G62" s="16"/>
      <c r="H62" s="18"/>
      <c r="I62" s="6"/>
      <c r="J62" s="5"/>
    </row>
    <row r="63" spans="1:10" ht="13.5">
      <c r="A63" s="47" t="s">
        <v>52</v>
      </c>
      <c r="B63" s="47"/>
      <c r="C63" s="47"/>
      <c r="D63" s="47"/>
      <c r="E63" s="47"/>
      <c r="F63" s="47"/>
      <c r="G63" s="16"/>
      <c r="H63" s="43">
        <f>+H60+H52+H42+H31+H22+H14</f>
        <v>29450</v>
      </c>
      <c r="I63" s="6"/>
      <c r="J63" s="5"/>
    </row>
    <row r="64" spans="1:10" ht="12.75">
      <c r="A64" s="17"/>
      <c r="B64" s="11"/>
      <c r="C64" s="11"/>
      <c r="D64" s="17"/>
      <c r="E64" s="11"/>
      <c r="F64" s="11"/>
      <c r="G64" s="16"/>
      <c r="H64" s="18"/>
      <c r="I64" s="6"/>
      <c r="J64" s="5"/>
    </row>
    <row r="65" spans="1:10" ht="12.75">
      <c r="A65" s="17"/>
      <c r="B65" s="11"/>
      <c r="C65" s="11"/>
      <c r="D65" s="17"/>
      <c r="E65" s="11"/>
      <c r="F65" s="11"/>
      <c r="G65" s="16"/>
      <c r="H65" s="18"/>
      <c r="I65" s="6"/>
      <c r="J65" s="5"/>
    </row>
    <row r="66" spans="1:10" ht="12.75">
      <c r="A66" s="17"/>
      <c r="B66" s="11"/>
      <c r="C66" s="11"/>
      <c r="D66" s="17"/>
      <c r="E66" s="11"/>
      <c r="F66" s="11"/>
      <c r="G66" s="16"/>
      <c r="H66" s="18"/>
      <c r="I66" s="6"/>
      <c r="J66" s="5"/>
    </row>
    <row r="67" spans="1:9" ht="12">
      <c r="A67" s="10"/>
      <c r="B67" s="10"/>
      <c r="C67" s="10"/>
      <c r="D67" s="10"/>
      <c r="E67" s="10"/>
      <c r="F67" s="10"/>
      <c r="G67" s="10"/>
      <c r="H67" s="10"/>
      <c r="I67" s="1"/>
    </row>
    <row r="68" spans="1:9" ht="13.5">
      <c r="A68" s="13"/>
      <c r="B68" s="10"/>
      <c r="C68" s="10"/>
      <c r="D68" s="13"/>
      <c r="E68" s="10"/>
      <c r="F68" s="15"/>
      <c r="G68" s="15"/>
      <c r="H68" s="15"/>
      <c r="I68" s="2"/>
    </row>
    <row r="69" spans="1:9" ht="12.75">
      <c r="A69" s="10"/>
      <c r="B69" s="14"/>
      <c r="C69" s="10"/>
      <c r="D69" s="10"/>
      <c r="E69" s="10"/>
      <c r="F69" s="10"/>
      <c r="G69" s="10"/>
      <c r="H69" s="10"/>
      <c r="I69" s="1"/>
    </row>
    <row r="70" spans="1:9" ht="12">
      <c r="A70" s="10"/>
      <c r="B70" s="10"/>
      <c r="C70" s="10"/>
      <c r="D70" s="10"/>
      <c r="E70" s="10"/>
      <c r="F70" s="10"/>
      <c r="G70" s="10"/>
      <c r="H70" s="10"/>
      <c r="I70" s="1"/>
    </row>
    <row r="71" spans="1:9" ht="12">
      <c r="A71" s="10"/>
      <c r="B71" s="10"/>
      <c r="C71" s="10"/>
      <c r="D71" s="10"/>
      <c r="E71" s="10"/>
      <c r="F71" s="10"/>
      <c r="G71" s="10"/>
      <c r="H71" s="10"/>
      <c r="I71" s="1"/>
    </row>
    <row r="72" spans="1:9" ht="12">
      <c r="A72" s="10"/>
      <c r="B72" s="10"/>
      <c r="C72" s="10"/>
      <c r="D72" s="10"/>
      <c r="E72" s="10"/>
      <c r="F72" s="10"/>
      <c r="G72" s="10"/>
      <c r="H72" s="10"/>
      <c r="I72" s="1"/>
    </row>
    <row r="73" spans="1:9" ht="12">
      <c r="A73" s="10"/>
      <c r="B73" s="10"/>
      <c r="C73" s="10"/>
      <c r="D73" s="10"/>
      <c r="E73" s="10"/>
      <c r="F73" s="10"/>
      <c r="G73" s="10"/>
      <c r="H73" s="10"/>
      <c r="I73" s="1"/>
    </row>
    <row r="74" spans="1:9" ht="12">
      <c r="A74" s="10"/>
      <c r="B74" s="10"/>
      <c r="C74" s="10"/>
      <c r="D74" s="10"/>
      <c r="E74" s="10"/>
      <c r="F74" s="10"/>
      <c r="G74" s="10"/>
      <c r="H74" s="10"/>
      <c r="I74" s="1"/>
    </row>
    <row r="75" spans="1:9" ht="12">
      <c r="A75" s="10"/>
      <c r="B75" s="10"/>
      <c r="C75" s="10"/>
      <c r="D75" s="10"/>
      <c r="E75" s="10"/>
      <c r="F75" s="10"/>
      <c r="G75" s="10"/>
      <c r="H75" s="10"/>
      <c r="I75" s="1"/>
    </row>
    <row r="76" spans="1:9" ht="12">
      <c r="A76" s="10"/>
      <c r="B76" s="10"/>
      <c r="C76" s="10"/>
      <c r="D76" s="10"/>
      <c r="E76" s="10"/>
      <c r="F76" s="10"/>
      <c r="G76" s="10"/>
      <c r="H76" s="10"/>
      <c r="I76" s="1"/>
    </row>
    <row r="77" spans="1:9" ht="12">
      <c r="A77" s="10"/>
      <c r="B77" s="10"/>
      <c r="C77" s="10"/>
      <c r="D77" s="10"/>
      <c r="E77" s="10"/>
      <c r="F77" s="10"/>
      <c r="G77" s="10"/>
      <c r="H77" s="10"/>
      <c r="I77" s="1"/>
    </row>
    <row r="78" spans="1:9" ht="12">
      <c r="A78" s="1"/>
      <c r="B78" s="1"/>
      <c r="C78" s="1"/>
      <c r="D78" s="1"/>
      <c r="E78" s="1"/>
      <c r="F78" s="1"/>
      <c r="G78" s="1"/>
      <c r="H78" s="1"/>
      <c r="I78" s="1"/>
    </row>
    <row r="79" spans="1:9" ht="12">
      <c r="A79" s="1"/>
      <c r="B79" s="1"/>
      <c r="C79" s="1"/>
      <c r="D79" s="1"/>
      <c r="E79" s="1"/>
      <c r="F79" s="1"/>
      <c r="G79" s="1"/>
      <c r="H79" s="1"/>
      <c r="I79" s="1"/>
    </row>
  </sheetData>
  <sheetProtection/>
  <mergeCells count="64">
    <mergeCell ref="E9:F9"/>
    <mergeCell ref="A38:B38"/>
    <mergeCell ref="A41:B41"/>
    <mergeCell ref="A50:B50"/>
    <mergeCell ref="A35:B35"/>
    <mergeCell ref="A36:B36"/>
    <mergeCell ref="A21:B21"/>
    <mergeCell ref="A26:B26"/>
    <mergeCell ref="A28:B28"/>
    <mergeCell ref="A30:B30"/>
    <mergeCell ref="A12:B12"/>
    <mergeCell ref="E16:F16"/>
    <mergeCell ref="F19:G19"/>
    <mergeCell ref="F20:G20"/>
    <mergeCell ref="A11:B11"/>
    <mergeCell ref="A13:B13"/>
    <mergeCell ref="B1:H1"/>
    <mergeCell ref="A3:A4"/>
    <mergeCell ref="B3:I5"/>
    <mergeCell ref="F18:G18"/>
    <mergeCell ref="F35:G35"/>
    <mergeCell ref="F36:G36"/>
    <mergeCell ref="A18:B18"/>
    <mergeCell ref="A19:B19"/>
    <mergeCell ref="A20:B20"/>
    <mergeCell ref="A29:B29"/>
    <mergeCell ref="K16:L16"/>
    <mergeCell ref="K17:L17"/>
    <mergeCell ref="K18:L18"/>
    <mergeCell ref="A14:G14"/>
    <mergeCell ref="F21:G21"/>
    <mergeCell ref="E33:F33"/>
    <mergeCell ref="A27:B27"/>
    <mergeCell ref="A22:G22"/>
    <mergeCell ref="E24:F24"/>
    <mergeCell ref="A49:B49"/>
    <mergeCell ref="F37:G37"/>
    <mergeCell ref="F38:G38"/>
    <mergeCell ref="A39:B39"/>
    <mergeCell ref="A40:B40"/>
    <mergeCell ref="F39:G39"/>
    <mergeCell ref="F40:G40"/>
    <mergeCell ref="A37:B37"/>
    <mergeCell ref="F49:G49"/>
    <mergeCell ref="F50:G50"/>
    <mergeCell ref="A51:B51"/>
    <mergeCell ref="F51:G51"/>
    <mergeCell ref="F41:G41"/>
    <mergeCell ref="A31:G31"/>
    <mergeCell ref="A42:G42"/>
    <mergeCell ref="A47:B47"/>
    <mergeCell ref="F47:G47"/>
    <mergeCell ref="A48:B48"/>
    <mergeCell ref="F48:G48"/>
    <mergeCell ref="A60:G60"/>
    <mergeCell ref="A63:F63"/>
    <mergeCell ref="A52:G52"/>
    <mergeCell ref="A57:B57"/>
    <mergeCell ref="F57:G57"/>
    <mergeCell ref="A58:B58"/>
    <mergeCell ref="F58:G58"/>
    <mergeCell ref="A59:B59"/>
    <mergeCell ref="F59:G59"/>
    <mergeCell ref="E55:F55"/>
  </mergeCells>
  <printOptions/>
  <pageMargins left="0.71" right="0.44" top="0.41" bottom="0.34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JOSMA</cp:lastModifiedBy>
  <cp:lastPrinted>2012-10-25T20:27:16Z</cp:lastPrinted>
  <dcterms:created xsi:type="dcterms:W3CDTF">2006-09-06T15:36:06Z</dcterms:created>
  <dcterms:modified xsi:type="dcterms:W3CDTF">2020-07-11T22:50:33Z</dcterms:modified>
  <cp:category/>
  <cp:version/>
  <cp:contentType/>
  <cp:contentStatus/>
</cp:coreProperties>
</file>